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activeTab="0"/>
  </bookViews>
  <sheets>
    <sheet name="CEDULA- académico" sheetId="1" r:id="rId1"/>
    <sheet name="CEDULA-vinculación" sheetId="2" r:id="rId2"/>
    <sheet name="CEDULA -gestión" sheetId="3" r:id="rId3"/>
    <sheet name="CEDULA-equidad" sheetId="4" r:id="rId4"/>
  </sheets>
  <definedNames>
    <definedName name="_xlnm.Print_Area" localSheetId="0">'CEDULA- académico'!$B$1:$AA$178</definedName>
    <definedName name="_xlnm.Print_Area" localSheetId="2">'CEDULA -gestión'!$B$1:$AB$84</definedName>
    <definedName name="_xlnm.Print_Area" localSheetId="3">'CEDULA-equidad'!$B$1:$AA$126</definedName>
    <definedName name="_xlnm.Print_Area" localSheetId="1">'CEDULA-vinculación'!$B$1:$AA$169</definedName>
    <definedName name="INDICADOR">'CEDULA-equidad'!$AX$15:$AX$18</definedName>
  </definedNames>
  <calcPr fullCalcOnLoad="1"/>
</workbook>
</file>

<file path=xl/comments4.xml><?xml version="1.0" encoding="utf-8"?>
<comments xmlns="http://schemas.openxmlformats.org/spreadsheetml/2006/main">
  <authors>
    <author>Yamel Margot Cortes Arcega</author>
  </authors>
  <commentList>
    <comment ref="S18" authorId="0">
      <text>
        <r>
          <rPr>
            <b/>
            <sz val="9"/>
            <rFont val="Tahoma"/>
            <family val="2"/>
          </rPr>
          <t>Yamel Margot Cortes Arcega:</t>
        </r>
        <r>
          <rPr>
            <sz val="9"/>
            <rFont val="Tahoma"/>
            <family val="2"/>
          </rPr>
          <t xml:space="preserve">
Se disminuyó en virtud de que no salió la convocatoria de becas de manutención </t>
        </r>
      </text>
    </comment>
  </commentList>
</comments>
</file>

<file path=xl/sharedStrings.xml><?xml version="1.0" encoding="utf-8"?>
<sst xmlns="http://schemas.openxmlformats.org/spreadsheetml/2006/main" count="1243" uniqueCount="354">
  <si>
    <t>GESTIÓN: APROVECHAMIENTO DE LAS TIC´S</t>
  </si>
  <si>
    <t>INDICADOR</t>
  </si>
  <si>
    <t>FÓRMULA</t>
  </si>
  <si>
    <t>Porcentaje de cobertura en red inalámbrica y conexión a internet en la institución</t>
  </si>
  <si>
    <t>%</t>
  </si>
  <si>
    <t>Número de equipos de cómputo anuales necesarios para mantener actualizados los programas educativos (reportar los adquiridos durante el periodo)</t>
  </si>
  <si>
    <t>Número de softwares anuales necesarios para mantener actualizados los programas educativos (reportar los adquiridos durante el periodo)</t>
  </si>
  <si>
    <r>
      <t xml:space="preserve">Suscripción a bibliotecas virtuales. 
</t>
    </r>
    <r>
      <rPr>
        <b/>
        <sz val="11"/>
        <rFont val="Calibri"/>
        <family val="2"/>
      </rPr>
      <t>NOTA: Poner sí o no únicamente</t>
    </r>
  </si>
  <si>
    <t>Número de  aulas inteligentes anuales establecida en la institución (reportar los adquiridos durante el periodo)</t>
  </si>
  <si>
    <t xml:space="preserve">GESTIÓN: AMPLIACIÓN Y MEJORAMIENTO DE LA INFRAESTRUCTURA DE LA EDUCACIÓN SUPERIOR </t>
  </si>
  <si>
    <t>2016</t>
  </si>
  <si>
    <r>
      <t xml:space="preserve">Número de edificios de docencia de dos niveles, sin tomar en cuenta los ya existentes, necesarios para alojar el aumento de la matrícula
</t>
    </r>
    <r>
      <rPr>
        <b/>
        <sz val="11"/>
        <rFont val="Calibri"/>
        <family val="2"/>
      </rPr>
      <t>Nota: el número de edificios de docencia de dos niveles tendrá que ser consistente con la proyección de crecimiento de matrícula de la universidad (reportar los construidos durante el periodo de análisis)</t>
    </r>
  </si>
  <si>
    <r>
      <t xml:space="preserve">Número de edificios de docencia de un nivel, sin tomar en cuenta los ya existentes, necesarios para alojar el aumento de la matrícula
</t>
    </r>
    <r>
      <rPr>
        <b/>
        <sz val="11"/>
        <rFont val="Calibri"/>
        <family val="2"/>
      </rPr>
      <t>Nota: el número de edificios de docencia de un nivel tendrá que ser consistente con la proyección de crecimiento de matrícula de la universidad (reportar los construidos durante el periodo de análisis)</t>
    </r>
  </si>
  <si>
    <r>
      <t xml:space="preserve">Número de edificios de laboratorios y talleres, sin tomar en cuenta los ya existentes, necesarios para alojar el aumento de la matrícula
</t>
    </r>
    <r>
      <rPr>
        <b/>
        <sz val="11"/>
        <rFont val="Calibri"/>
        <family val="2"/>
      </rPr>
      <t>Nota: el número de edificios de laboratorios y talleres tendrá que ser consistente con la proyección de crecimiento de matrícula de la universidad (reportar los construidos durante el periodo de análisis)</t>
    </r>
  </si>
  <si>
    <r>
      <t xml:space="preserve">Número de edificios de biblioteca, sin tomar en cuenta los ya existentes, necesarios debido al aumento de matrícula para ofertar un servicio educativo de calidad.
</t>
    </r>
    <r>
      <rPr>
        <b/>
        <sz val="11"/>
        <rFont val="Calibri"/>
        <family val="2"/>
      </rPr>
      <t>Nota: el número de edificios de biblioteca tendrá que ser consistente con la proyección de crecimiento de matrícula de la universidad (reportar los construidos durante el periodo de análisis)</t>
    </r>
  </si>
  <si>
    <r>
      <t xml:space="preserve">Número de edificios de cafetería, sin tomar en cuenta los ya existentes, necesarios debido al aumento de matrícula para ofertar un servicio educativo de calidad.
</t>
    </r>
    <r>
      <rPr>
        <b/>
        <sz val="11"/>
        <rFont val="Calibri"/>
        <family val="2"/>
      </rPr>
      <t>Nota: el número de edificios de cafetería tendrá que ser consistente con la proyección de crecimiento de matrícula de la universidad (reportar los construidos durante el periodo de análisis)</t>
    </r>
  </si>
  <si>
    <r>
      <t xml:space="preserve">Número de edificios de gimnasio/auditorio, sin tomar en cuenta los ya existentes, necesarios debido al aumento de matrícula para ofertar un servicio educativo de calidad.
</t>
    </r>
    <r>
      <rPr>
        <b/>
        <sz val="11"/>
        <rFont val="Calibri"/>
        <family val="2"/>
      </rPr>
      <t>Nota: el número de edificios de gimnasio/auditorio tendrá que ser consistente con la proyección de crecimiento de matrícula de la universidad (reportar los construidos durante el periodo de análisis)</t>
    </r>
  </si>
  <si>
    <r>
      <t xml:space="preserve">Número de edificios de rectoría, sin tomar en cuenta los existentes, necesarios por el aumento de la matrícula para dar servicio de calidad a los alumnos. </t>
    </r>
    <r>
      <rPr>
        <b/>
        <sz val="11"/>
        <rFont val="Calibri"/>
        <family val="2"/>
      </rPr>
      <t>Nota: el número de edificios de rectoría tendrá que ser consistente con la proyección de crecimiento de matrícula de la universidad</t>
    </r>
  </si>
  <si>
    <r>
      <t xml:space="preserve">Número de edificios de vinculación, sin tomar en cuenta los existentes, necesarios para ofertar un servicio de calidad.                                                                                            </t>
    </r>
    <r>
      <rPr>
        <b/>
        <sz val="11"/>
        <rFont val="Calibri"/>
        <family val="2"/>
      </rPr>
      <t>Nota: el número de edificios de vinculación tendrá que ser consistente con la proyección de crecimiento de matrícula de la universidad (reportar los construidos durante el periodo de análisis)</t>
    </r>
  </si>
  <si>
    <r>
      <t xml:space="preserve">Número de edificios de almacén, sin tomar en cuenta los ya existentes, necesarios debido al crecimiento de la infraestructura física de la Universidad.   </t>
    </r>
    <r>
      <rPr>
        <b/>
        <sz val="11"/>
        <rFont val="Calibri"/>
        <family val="2"/>
      </rPr>
      <t>Nota: el número de edificios de almacén tendrá que ser consistente con la proyección de crecimiento de infraestructura física de la universidad (reportar los construidos durante el periodo de análisis)</t>
    </r>
  </si>
  <si>
    <r>
      <t xml:space="preserve">Número de canchas deportivas sin tomar en cuenta las ya existentes, necesarias debido al aumento de matrícula para ofertar un servicio educativo de calidad.
</t>
    </r>
    <r>
      <rPr>
        <b/>
        <sz val="11"/>
        <rFont val="Calibri"/>
        <family val="2"/>
      </rPr>
      <t>Nota: el número de canchas deportivas tendrá que ser consistente con la proyección de crecimiento de matrícula de la universidad (reportar los construidos durante el periodo de análisis)</t>
    </r>
  </si>
  <si>
    <t>VINCULACIÓN, EMPLEABILIDAD Y EMPRENDEDURISMO</t>
  </si>
  <si>
    <t xml:space="preserve">Número de Modelos de incubación transferidos. 
</t>
  </si>
  <si>
    <t>Número total de empresas generadas anualmente, sin importar cuántos proyectos se hayan incubado en total</t>
  </si>
  <si>
    <t xml:space="preserve">Número total de empleos generados de las empresas resultantes de la incubación </t>
  </si>
  <si>
    <t xml:space="preserve">Número de convenios firmados anualmente con el sector productivo </t>
  </si>
  <si>
    <t>Número de Consejos de Vinculación en la Institución instalados</t>
  </si>
  <si>
    <t>Número de Entidades de evaluación y certificación</t>
  </si>
  <si>
    <r>
      <t>Número de certificados expedidos anualmente por el Centro de Certificación</t>
    </r>
    <r>
      <rPr>
        <i/>
        <sz val="11"/>
        <rFont val="Calibri"/>
        <family val="2"/>
      </rPr>
      <t xml:space="preserve"> iCarnegie</t>
    </r>
  </si>
  <si>
    <r>
      <t xml:space="preserve">Número de centros de Certificación </t>
    </r>
    <r>
      <rPr>
        <i/>
        <sz val="11"/>
        <color indexed="8"/>
        <rFont val="Calibri"/>
        <family val="2"/>
      </rPr>
      <t>National Instruments</t>
    </r>
  </si>
  <si>
    <r>
      <t xml:space="preserve">Número de certificados expedidos anualmente por el Centro de Certificación </t>
    </r>
    <r>
      <rPr>
        <i/>
        <sz val="11"/>
        <color indexed="8"/>
        <rFont val="Calibri"/>
        <family val="2"/>
      </rPr>
      <t xml:space="preserve">National Instruments </t>
    </r>
  </si>
  <si>
    <t>(Número de egresados de TSU que optan por la continuidad de estudios/número de egresados de TSU en el año t)*100</t>
  </si>
  <si>
    <t>(Número de egresados de TSU que obtienen trabajo en 6 meses o menos/número de estudiantes egresados de TSU en el año t)*100</t>
  </si>
  <si>
    <t>(Número de egresados de Ingeniería que encontraron colocación en el sector productivo, en 6 meses o menos/número de egresados de Ingeniería)*100</t>
  </si>
  <si>
    <t xml:space="preserve">(Número de egresados que tienen trabajo en su área de competencia / número de egresados que tienen empleo) *100 </t>
  </si>
  <si>
    <t>Número de estudiantes inscritos en programas de intercambio o movilidad  en instituciones extranjeras</t>
  </si>
  <si>
    <t>Número de estudiantes extranjeros inscritos en programas de intercambio en nuestras instituciones.</t>
  </si>
  <si>
    <t>Número de profesores extranjeros en programas de intercambio en instituciones nacionales</t>
  </si>
  <si>
    <t>Número de profesores en programas de intercambio en instituciones internacionales</t>
  </si>
  <si>
    <t>Número de programas de lengua extranjera que se imparten en la institución</t>
  </si>
  <si>
    <t>(Número de profesores que imparte una lengua extranjera y que están certificados/ número de profesores que imparte una lengua extranjera)*100</t>
  </si>
  <si>
    <t>Número de convenios firmados con Universidades extranjeras para la movilidad estudiantil.</t>
  </si>
  <si>
    <r>
      <t xml:space="preserve">Participación de la institución como U-BIS
</t>
    </r>
    <r>
      <rPr>
        <b/>
        <sz val="11"/>
        <rFont val="Calibri"/>
        <family val="2"/>
      </rPr>
      <t>NOTA: Poner sí o no únicamente</t>
    </r>
  </si>
  <si>
    <t>PROMOCIÓN Y DIFUSIÓN DEL ARTE Y LA CULTURA</t>
  </si>
  <si>
    <t>Número de presentaciones anuales de danza, múscia, teatro, festivales, entre otros</t>
  </si>
  <si>
    <t>FORTALECIMIENTO DE LA PRÁCTICA DE ACTIVIDADES FÍSICAS Y DEPORTIVAS</t>
  </si>
  <si>
    <t>Número de torneos deportivos anuales internos y externos en los que participará la institución</t>
  </si>
  <si>
    <t>Número de alumnos que participarán en los torneos internos y externos en los que participará la institución/ total de alumnos *100</t>
  </si>
  <si>
    <t>ASEGURAMIENTO DE LA CALIDAD DE LOS PROGRAMAS EDUCATIVOS</t>
  </si>
  <si>
    <t xml:space="preserve">(Número de programas evaluables de TSU certificados en el nivel 1 de CIEES y/o acreditados por organismos reconocidos por el COPAES/ Total de programas de TSU evaluables)*100 
</t>
  </si>
  <si>
    <t xml:space="preserve">(Número de programas evaluables de licenciatura certificados en el nivel 1 de CIEES y/o acreditados por organismos reconocidos por el COPAES/ Total de programas de Licenciatura evaluables)*100 
</t>
  </si>
  <si>
    <t xml:space="preserve">(Número de estudiantes que realizan sus estudios en programas de TSU certificados en el nivel 1 de CIEES y/o acreditados por el COPAES/ Número de estudiantes que realizan sus estudios de TSU en programas evaluables)*100
</t>
  </si>
  <si>
    <t xml:space="preserve">(Número de estudiantes que realizan sus estudios en programas de licenciatura certificados en el nivel 1 de CIEES y/o acreditados por el COPAES/ Número de estudiantes que realizan sus estudios de Licenciatura en programas evaluables)*100
</t>
  </si>
  <si>
    <t>(Número de certificaciones obtenidas en el año t/número de certificaciones programadas en el año t)*100</t>
  </si>
  <si>
    <t xml:space="preserve">Número de estudios de trayectoria y de egresados llevados a cabo en el año
</t>
  </si>
  <si>
    <t>(Programas educativos en la institución con AST vigentes/ total de programas educativos en la institución)*100</t>
  </si>
  <si>
    <t>Número de estudios de factibilidad elaborados</t>
  </si>
  <si>
    <t>AUMENTO CON EFICACIA DE LA COBERTURA</t>
  </si>
  <si>
    <t>Número de estudiantes inscritos en TSU</t>
  </si>
  <si>
    <t>(Número de estudiantes de TSU por cohorte que egresan/ Total de estudiantes de TSU de la cohorte)*100</t>
  </si>
  <si>
    <t>(Número de estudiantes que finalizaron el ciclo de formación/Número de estudiantes que iniciaron el ciclo de formación)*100</t>
  </si>
  <si>
    <t>PREVENCIÓN Y DISMINUCIÓN DEL ABANDONO ESCOLAR</t>
  </si>
  <si>
    <t>(Número de profesores de tiempo completo que imparten tutorías/ número de profesores de tiempo completo)*100</t>
  </si>
  <si>
    <t>(Número de estudiantes de nuevo ingreso participantes en programas de inducción/número total de estudiantes de nuevo igreso)*100</t>
  </si>
  <si>
    <t>(Número de alumnos en programas de tutorías/ 
Total de alumnos)*100</t>
  </si>
  <si>
    <t>(Número de estudiantes mujeres atendidas en la institución/ número total de estudiantes en la institución)*100</t>
  </si>
  <si>
    <t>(Número de estudiantes mujeres becadas/ número total de estudiantes mujeres en la institución)*100</t>
  </si>
  <si>
    <t>ATENCIÓN EDUCATIVA DE LAS PERSONAS CON DISCAPACIDAD</t>
  </si>
  <si>
    <t>(Número de alumnos con algun tipo de  discapacidad en el año t/número total de estudiantes en el año t)*100</t>
  </si>
  <si>
    <t>ACCESO Y PERMANENCIA DE LA EDUCACIÓN DE GRUPOS VULNERABLES</t>
  </si>
  <si>
    <t>(Número de alumnos de origen indígena en el año t/número total de alumnos en el año t)*100</t>
  </si>
  <si>
    <t>(Número de alumnos de origen indígena becados/ número de alumnos)*100</t>
  </si>
  <si>
    <t>FORMATO 01 "DESARROLLO DE PROCESOS"</t>
  </si>
  <si>
    <t>NUM. DE PROCESO</t>
  </si>
  <si>
    <t>ACTIVIDADES</t>
  </si>
  <si>
    <t>UNIDAD DE MEDIDA</t>
  </si>
  <si>
    <t>META  ANUAL</t>
  </si>
  <si>
    <t>PROG</t>
  </si>
  <si>
    <t>ALC</t>
  </si>
  <si>
    <t>#</t>
  </si>
  <si>
    <t>NUM. DE PRCESO</t>
  </si>
  <si>
    <t>FORMULA</t>
  </si>
  <si>
    <t>TIPO DE  PROCESO</t>
  </si>
  <si>
    <t>Eficiencia</t>
  </si>
  <si>
    <t>Eficacia</t>
  </si>
  <si>
    <t>Pertinencia</t>
  </si>
  <si>
    <t>Vinculación</t>
  </si>
  <si>
    <t>Equidad de Género</t>
  </si>
  <si>
    <t>META NACIONAL 2017                     PIDE 2013-2018</t>
  </si>
  <si>
    <t>Área ejecutora ( 4 )</t>
  </si>
  <si>
    <t>Certificación en el  Modelo de Equidad de Género (MEG) (NOTA: Poner sí o no únicamente)</t>
  </si>
  <si>
    <t>Mujeres atendidas</t>
  </si>
  <si>
    <t>Mujeres becadas</t>
  </si>
  <si>
    <t>Cursos</t>
  </si>
  <si>
    <t>Cursos impartidos sobre equidad de género</t>
  </si>
  <si>
    <t>Indicador: Porcentaje de estudiantes mujeres atendidas en la institución</t>
  </si>
  <si>
    <t>Indicador: Porcentaje de estudiantes mujeres becadas</t>
  </si>
  <si>
    <t>certificación</t>
  </si>
  <si>
    <t>unidad de medida</t>
  </si>
  <si>
    <t>meta nacional</t>
  </si>
  <si>
    <t>Certificación en el  Modelo de Equidad de Género (MEG)</t>
  </si>
  <si>
    <t>Cursos de género impartidos en el año/Total de cursos impartidos por la institución*100</t>
  </si>
  <si>
    <t>Número actual</t>
  </si>
  <si>
    <t>Porcentaje actual</t>
  </si>
  <si>
    <t xml:space="preserve">Número alcanzado </t>
  </si>
  <si>
    <t>Porcentaje alcanzado</t>
  </si>
  <si>
    <t>Número a lograr</t>
  </si>
  <si>
    <t>Porcentaje a lograr</t>
  </si>
  <si>
    <r>
      <rPr>
        <b/>
        <sz val="11"/>
        <rFont val="Calibri"/>
        <family val="2"/>
      </rPr>
      <t>NOTA: Poner sí o no únicamente</t>
    </r>
    <r>
      <rPr>
        <sz val="11"/>
        <rFont val="Calibri"/>
        <family val="2"/>
      </rPr>
      <t xml:space="preserve">
</t>
    </r>
  </si>
  <si>
    <t>Alumnos</t>
  </si>
  <si>
    <t>Espacios</t>
  </si>
  <si>
    <t>Acondicionamiento de espacios para personas con discapacidad</t>
  </si>
  <si>
    <t>Número de alumnos atendidos  con algun tipo de dicapacidad</t>
  </si>
  <si>
    <t>La Institución forma parte de la Red Nacional Incluyente para personas con discapacidad</t>
  </si>
  <si>
    <t>(Número de Espacios para personas con discapacidad acondicionados/número de espacios para personas con discapacidad programados para acondicionar)*100</t>
  </si>
  <si>
    <t>Porcentaje de alumnos de origen indígena becados</t>
  </si>
  <si>
    <t>Número de alumnos de origen indígena atendidos en la institución</t>
  </si>
  <si>
    <t>ÁREA EJECUTORA( 4 )</t>
  </si>
  <si>
    <t>Porcentaje de programas evaluables de TSU certificados en el nivel 1 de CIEES y/o acreditados por algún organismo reconocido por el COPAES</t>
  </si>
  <si>
    <t>Porcentaje de programas evaluables de licenciatura certificados en el nivel 1 de CIEES y/o acreditados por algún organismo reconocido por el COPAES</t>
  </si>
  <si>
    <t>Porcentaje de estudiantes que realiza estudios en programas de TSU certificados  en el nivel 1 de CIEES y/o acreditados por el COPAES</t>
  </si>
  <si>
    <t>Porcentaje de estudiantes que realiza estudios en programas de Licenciatura certificados en el nivel 1 de CIEES y/o acreditados por el COPAES</t>
  </si>
  <si>
    <t>Porcentaje de Avance en la Obtención de la Certificación en los tres procesos básicos en la norma ISO 9001-2008</t>
  </si>
  <si>
    <t>Unidad de Medida</t>
  </si>
  <si>
    <t>Media Nacional</t>
  </si>
  <si>
    <t>PE</t>
  </si>
  <si>
    <t>Estudiantes</t>
  </si>
  <si>
    <t>Certificaciones</t>
  </si>
  <si>
    <t>Número de estudios de trayectoria y de egresados llevados a cabo en el Año</t>
  </si>
  <si>
    <t>Porcentaje de programas educativos con Análisis Situacional del Trabajo (AST)</t>
  </si>
  <si>
    <t>Estudios</t>
  </si>
  <si>
    <t>Análisis</t>
  </si>
  <si>
    <t>Retención escolar</t>
  </si>
  <si>
    <t>Número de estudiantes inscritos en Licenciatura</t>
  </si>
  <si>
    <t>Tasa de egreso por cohorte generacional de TSU</t>
  </si>
  <si>
    <t>Tasa de egreso por cohorte generacional de Licenciatura</t>
  </si>
  <si>
    <t>(Número de estudiantes de Licenciatura por cohorte que egresan/ Total de estudiantes de Licenciatura de la cohorte)*100</t>
  </si>
  <si>
    <t>Porcentaje de profesores de tiempo completo que imparten tutorías</t>
  </si>
  <si>
    <t>Porcentaje de estudiantes de nuevo ingreso que reciben programas de inducción</t>
  </si>
  <si>
    <t>Porcentaje de alumnos que participan en programa de tutorÍas</t>
  </si>
  <si>
    <t>Profesores</t>
  </si>
  <si>
    <t>Programas de Tutorías</t>
  </si>
  <si>
    <t>Atención Psicopedagógica</t>
  </si>
  <si>
    <t>Número de programas de atención psicopedagógica que tiene la institución</t>
  </si>
  <si>
    <t>Número de programas de tutorías que tiene la institución</t>
  </si>
  <si>
    <t>Programas de Atención Psicopedagógica</t>
  </si>
  <si>
    <t>Transferencia  del modelo de incubación de la CGUTyP</t>
  </si>
  <si>
    <t>Número de empresas generadas anualmente, derivadas de los proyectos incubados en la Universidad sin importar cuántos se hayan incubado en total</t>
  </si>
  <si>
    <t>Número total de empleos generados anualmente por las empresas incubadas</t>
  </si>
  <si>
    <t xml:space="preserve">Número de Consejos de Vinculación instalados en la Institución  </t>
  </si>
  <si>
    <t>Número de Entidades de Evaluación y Certificación</t>
  </si>
  <si>
    <r>
      <t xml:space="preserve">Número de Centros de Certificación </t>
    </r>
    <r>
      <rPr>
        <i/>
        <sz val="11"/>
        <color indexed="8"/>
        <rFont val="Calibri"/>
        <family val="2"/>
      </rPr>
      <t>National Instruments</t>
    </r>
  </si>
  <si>
    <r>
      <t xml:space="preserve">Número de certificados expedidos anualmente por el Centro de Certificación </t>
    </r>
    <r>
      <rPr>
        <i/>
        <sz val="11"/>
        <color indexed="8"/>
        <rFont val="Calibri"/>
        <family val="2"/>
      </rPr>
      <t>National Instruments</t>
    </r>
  </si>
  <si>
    <t>Porcentaje de egresados de TSU que optan por la continuidad de estudios</t>
  </si>
  <si>
    <t>Porcentaje de egresados de TSU que obtienen empleo en 6 meses o menos</t>
  </si>
  <si>
    <t>Porcentaje de colocación, en 6 meses o menos, de los egresados de Ingeniería</t>
  </si>
  <si>
    <t>Porcentaje de colocación de los egresados en su área de competencia</t>
  </si>
  <si>
    <t>MEDIA NACIONAL</t>
  </si>
  <si>
    <t>Transferencias</t>
  </si>
  <si>
    <t>Empresas</t>
  </si>
  <si>
    <t>Empleos</t>
  </si>
  <si>
    <t>Convenios</t>
  </si>
  <si>
    <t>Consejos</t>
  </si>
  <si>
    <t>Entidades</t>
  </si>
  <si>
    <t>Certificados</t>
  </si>
  <si>
    <t>Centros</t>
  </si>
  <si>
    <t>NUEVOS MODELOS DE COOPERACIÓN PARA LA INTERNACIONALIZACIÓN DE LA EDUCACIÓN SUPERIORINDICADOR</t>
  </si>
  <si>
    <t>Número de estudiantes extranjeros inscritos en programas de intercambio en nuestras instituciones</t>
  </si>
  <si>
    <t>Porcentaje de profesores que imparten una lengua extranjera y que están certificados</t>
  </si>
  <si>
    <t>Participación de la institución como U-BIS</t>
  </si>
  <si>
    <t>Programas</t>
  </si>
  <si>
    <t>Certificado</t>
  </si>
  <si>
    <t>Número de convenios firmados con Universidades extranjeras para la movilidad estudiantil</t>
  </si>
  <si>
    <t>Presentaciones artísticas y culturales</t>
  </si>
  <si>
    <t>Alumnos que participan en actividades culturales y artísticas</t>
  </si>
  <si>
    <t>Presentaciones</t>
  </si>
  <si>
    <t>Torneos deportivos</t>
  </si>
  <si>
    <t>Participantes en torneos deportivos</t>
  </si>
  <si>
    <t>Torneos</t>
  </si>
  <si>
    <t>Cobertura en red inalámbrica y conexión a internet</t>
  </si>
  <si>
    <t>Equipos de cómputo</t>
  </si>
  <si>
    <t>Software</t>
  </si>
  <si>
    <t>Bibliotecas virtuales</t>
  </si>
  <si>
    <t>Aulas inteligentes</t>
  </si>
  <si>
    <t>Cobertura de red inalámbrica e internet</t>
  </si>
  <si>
    <t>equipos de cómputo</t>
  </si>
  <si>
    <t>Suscripción</t>
  </si>
  <si>
    <t>Edificios de docencia de dos niveles</t>
  </si>
  <si>
    <t>Edificios de docencia de un nivel</t>
  </si>
  <si>
    <t>Edificios de laboratorios y talleres</t>
  </si>
  <si>
    <t>Bibliotecas</t>
  </si>
  <si>
    <t>Número de cafeterías</t>
  </si>
  <si>
    <t>Gimnasios/auditorios</t>
  </si>
  <si>
    <t>Edificios de rectoría</t>
  </si>
  <si>
    <t>Edificios de vinculación</t>
  </si>
  <si>
    <t>Edificios de almacén</t>
  </si>
  <si>
    <t>Canchas deportivas</t>
  </si>
  <si>
    <t>Edificios</t>
  </si>
  <si>
    <t>Cafeterías</t>
  </si>
  <si>
    <t>Canchas</t>
  </si>
  <si>
    <t>Porcentaje de egresados de TSU que optaron por la continuidad y que tienen empleo</t>
  </si>
  <si>
    <t xml:space="preserve">(Número de egresados de TSU que optaron por la continuidad y que tienen empleo/número de egresados de TSU) *100 </t>
  </si>
  <si>
    <t xml:space="preserve">TIPO DE PROCESO (3)               </t>
  </si>
  <si>
    <t>META NACIONAL 2017 PIDE 2013-2018</t>
  </si>
  <si>
    <t xml:space="preserve">TIPO DE PROCESO  (3)              </t>
  </si>
  <si>
    <t>META NACIONAL 2017    PIDE 2013-2018</t>
  </si>
  <si>
    <t>META NACIONAL 2017  PIDE 2013-2018</t>
  </si>
  <si>
    <t>META NACIONAL 2017   PIDE 2013-2018</t>
  </si>
  <si>
    <t xml:space="preserve">TIPO DE PROCESO (3)                </t>
  </si>
  <si>
    <t xml:space="preserve">TIPO DE PROCESO (3)              </t>
  </si>
  <si>
    <t>ÁREA RESPONSABLE( 4 )</t>
  </si>
  <si>
    <t>ÁREA RESPONSABLE ( 4 )</t>
  </si>
  <si>
    <t>CALENDARIO 2019                                 CUATRIMESTRAL</t>
  </si>
  <si>
    <t>INDICADORES  ( 5 )</t>
  </si>
  <si>
    <t>NOMBRE DEL INDICADOR (5.1)</t>
  </si>
  <si>
    <t>CONTEXTO ACTUAL Y A FUTURO DEL INDICADOR (5.2)</t>
  </si>
  <si>
    <t>Total alcanzado (Se reporta en el tercer cuatrimestre) (5.3)</t>
  </si>
  <si>
    <r>
      <t xml:space="preserve">CALENDARIZACIÓN Y SEGUIMIENTO DE LAS PRINCIPALES ACTIVIDADES  </t>
    </r>
    <r>
      <rPr>
        <b/>
        <sz val="12"/>
        <rFont val="Arial"/>
        <family val="2"/>
      </rPr>
      <t>(7)</t>
    </r>
  </si>
  <si>
    <t>JUSTIFICACIÓN DE LAS DESVIACIONES POSITIVAS O NEGATIVAS (8)</t>
  </si>
  <si>
    <t>AREA
EJECUTORA (9)</t>
  </si>
  <si>
    <r>
      <t xml:space="preserve">DESCRIPCIÓN DEL ALCANCE DEL INDICADOR Y EFECTO SOCIOECONOMICO    </t>
    </r>
    <r>
      <rPr>
        <b/>
        <sz val="12"/>
        <rFont val="Arial"/>
        <family val="2"/>
      </rPr>
      <t>(10)</t>
    </r>
  </si>
  <si>
    <r>
      <t xml:space="preserve">OBJETIVO QUE ATIENDE EL PIDE INSTITUCIONAL  </t>
    </r>
    <r>
      <rPr>
        <b/>
        <sz val="14"/>
        <rFont val="Arial"/>
        <family val="2"/>
      </rPr>
      <t>(6)</t>
    </r>
  </si>
  <si>
    <t>OBJETIVO QUE ATIENDE EL PIDE INSTITUCIONAL  (6)</t>
  </si>
  <si>
    <t>ÁREA
EJECUTORA (9)</t>
  </si>
  <si>
    <r>
      <t>CALENDARIZACIÓN Y SEGUIMIENTO DE LAS PRINCIPALES ACTIVIDADES  (7</t>
    </r>
    <r>
      <rPr>
        <b/>
        <sz val="12"/>
        <rFont val="Arial"/>
        <family val="2"/>
      </rPr>
      <t>)</t>
    </r>
  </si>
  <si>
    <t>META NACIONAL 2019                              PIDE 2013-2018</t>
  </si>
  <si>
    <r>
      <t xml:space="preserve">DENOMINACIÓN DEL PROCESO:
</t>
    </r>
    <r>
      <rPr>
        <b/>
        <i/>
        <u val="single"/>
        <sz val="10"/>
        <color indexed="10"/>
        <rFont val="Arial"/>
        <family val="2"/>
      </rPr>
      <t xml:space="preserve">ACADÉMICO </t>
    </r>
  </si>
  <si>
    <t>Secretaría Académica</t>
  </si>
  <si>
    <t xml:space="preserve">1.- Elevar y mantener la calidad de la educación en todos los programas que se imparten, incluyendo el conjunto de actividades  que realizan las instituciones qe conforman el subsistema, manteniendo el liderazgo  de la calidad educativa bajo los estándares nacionales e internacionales.
</t>
  </si>
  <si>
    <t>Elaborar diagnóstico de profesores para elevar el perfil deseable PRODEP</t>
  </si>
  <si>
    <t>Diagnóstico (#)</t>
  </si>
  <si>
    <t>Organizar reuniones de Capacitación para cumplimiento de requisitos de Perfil Deseable PRODEP</t>
  </si>
  <si>
    <t>Reuniones (#)</t>
  </si>
  <si>
    <t>Seguimiento</t>
  </si>
  <si>
    <t>DIDET</t>
  </si>
  <si>
    <t>Dirección de Planeación y Evaluación</t>
  </si>
  <si>
    <t>M. en C. José Carlos Arredondo Velázquez</t>
  </si>
  <si>
    <t>Rector</t>
  </si>
  <si>
    <r>
      <t xml:space="preserve">DENOMINACIÓN DEL PROCESO:
</t>
    </r>
    <r>
      <rPr>
        <b/>
        <i/>
        <u val="single"/>
        <sz val="10"/>
        <color indexed="10"/>
        <rFont val="Arial"/>
        <family val="2"/>
      </rPr>
      <t>ACADÉMICO</t>
    </r>
  </si>
  <si>
    <t>Realizar reuniones del Consejo de Vinculación y Pertinencia</t>
  </si>
  <si>
    <t>Implementar programa cuatrimestre cero para aspirantes a ingresar a la institución</t>
  </si>
  <si>
    <t>Programa (#)</t>
  </si>
  <si>
    <t>Registrar programa de servicio social para aplicación de encuestas dirigidas a egresados</t>
  </si>
  <si>
    <t>Medir a través de una encuesta el grado de satisfacción de empleadores con el desempeño de egresados</t>
  </si>
  <si>
    <t>Encuesta (%)</t>
  </si>
  <si>
    <t>Medir a través de una encuesta el grado de satisfacción de egresados con la formación recibida</t>
  </si>
  <si>
    <t>Secretatía de Vinculación</t>
  </si>
  <si>
    <t>Departamento de Desempeño de Egresados</t>
  </si>
  <si>
    <t>PROGRAMA OPERATIVO ANUAL  2019</t>
  </si>
  <si>
    <t>UNIVERSIDAD TECNOLÓGICA DE QUERÉTARO</t>
  </si>
  <si>
    <t>UNIVERSIDAD: TECNOLÓGICA DE QUERÉTARO</t>
  </si>
  <si>
    <t xml:space="preserve">1.- Brindar servicios de Educación Superior Tecnológica  de calidad a través de los planes y programas de estudios actualizados  y pertinentes al sector laboral, como un medio estratégico  para acrecentar  el capital humano y contribuir al aumento de la competitividad del país.
</t>
  </si>
  <si>
    <t xml:space="preserve">OBJETIVO QUE ATIENDE EL PIDE INSTITUCIONAL </t>
  </si>
  <si>
    <t xml:space="preserve">1.- Asegurar una mayor participación de las Universidades Tecnológicas en el esfuerzo de cobertura en educación superior, atendiendo criterios de inclusión, equidad educativa y calidad, realizando un esfuerzo  para la utilización  óptima  de la infraestructura física y humana disponible. </t>
  </si>
  <si>
    <t>Elaborar programa de Captación de alumnos</t>
  </si>
  <si>
    <t>Estrategias (#)</t>
  </si>
  <si>
    <t>Promocionar la oferta educativa de la UTEQ en el nivel medio superior, ferias, eventos</t>
  </si>
  <si>
    <t>Promoción</t>
  </si>
  <si>
    <t>Departamento de Vinculación Estudiantil</t>
  </si>
  <si>
    <t xml:space="preserve">1.- Consolidar la permanencia y eficiencia  terminal de los estudiantes de las Universidades Tecnológicas por medio de estratégias y acciones que permitan superar los estándares nacionales e internacionales en la materia. </t>
  </si>
  <si>
    <t>Evaluación</t>
  </si>
  <si>
    <t>Realizar diagnóstico de aprovechamiento escolar de TSU en la UTEQ</t>
  </si>
  <si>
    <t>Realizar diagnóstico de aprovechamiento escolar de Ingeniería en la UTEQ</t>
  </si>
  <si>
    <t>Subdirección de Desarrollo Académico</t>
  </si>
  <si>
    <t>Subdirección de Servicios Escolares</t>
  </si>
  <si>
    <t>M. en A. José Carlos Arredondo Velázquez</t>
  </si>
  <si>
    <r>
      <t>DENOMINACIÓN DEL PROCESO:
VINCULACIÓN</t>
    </r>
    <r>
      <rPr>
        <b/>
        <i/>
        <u val="single"/>
        <sz val="10"/>
        <color indexed="10"/>
        <rFont val="Arial"/>
        <family val="2"/>
      </rPr>
      <t xml:space="preserve">   </t>
    </r>
  </si>
  <si>
    <t>OBJETIVO QUE ATIENDE EL PIDE INSTITUCIONAL</t>
  </si>
  <si>
    <t>1.- Profundizar la vinculación con los diversos sectores productivos, alentando la revisión permanente de la oferta educativa de manera tal que la pertinencia de los programas académicos asegure la empleabilidad de los egresados.
2. Perfeccionar las acciones de impulso al emprendedurismo, tanto a través de los contenidos de los programas académicos como mediante la consolidación de las incubadoras de empresas.
3. Establecer la infraestructura necesaria para el ofrecimiento de servicios de evaluación y certificación de competencias, de manera tal que se reconozcan las hablidades y conocimientos adquiridos en la experiencia laboral.</t>
  </si>
  <si>
    <t>Secretaría de Vinculación</t>
  </si>
  <si>
    <t>Análisis (#)</t>
  </si>
  <si>
    <t>Aplicación de encuesta a los clientes que calificaron como satisfactorios los Servicios Tecnológicos y de Educación Contínua que les brindó la Universidad Tecnológica de Querétaro.                                                    Esta Actividad se realiza al 100% cada cuatrimestre.</t>
  </si>
  <si>
    <t>Encuesta</t>
  </si>
  <si>
    <t>Colocar egresados en un empleo a través de la bolsa de trabajo</t>
  </si>
  <si>
    <t>Egresados Contratados (#)</t>
  </si>
  <si>
    <t xml:space="preserve">1.- Establecer vínculos y cooperación bilateral con Instituciones extranjeras, compartiendo experiencias y mejores prácticas en materia de internacionalización a efecto de promover la movilidad estudiantil y docente; y la creación de redes colaborativas en materia académica, formativa y de investigación.
</t>
  </si>
  <si>
    <t>Participar en convocatorias de movilidad</t>
  </si>
  <si>
    <t>Convocatorias (#)</t>
  </si>
  <si>
    <t>Realizar reuniones de difusión de Convocatorias de movilidad a alumnos</t>
  </si>
  <si>
    <t>DENOMINACIÓN DEL PROCESO:
VINCULACIÓN</t>
  </si>
  <si>
    <r>
      <t>DENOMINACIÓN DEL PROCESO:
VINCULACIÓN</t>
    </r>
    <r>
      <rPr>
        <b/>
        <i/>
        <u val="single"/>
        <sz val="10"/>
        <color indexed="10"/>
        <rFont val="Arial"/>
        <family val="2"/>
      </rPr>
      <t xml:space="preserve">  </t>
    </r>
  </si>
  <si>
    <t>Subdirección de Vinculación Académica</t>
  </si>
  <si>
    <t>Implementar talleres de actividades artísticas y culturales. Esta actividad se realiza al 100% cada cuatrimestre</t>
  </si>
  <si>
    <t>Talleres (#)</t>
  </si>
  <si>
    <t>Departamento de Actividades Culturales</t>
  </si>
  <si>
    <t xml:space="preserve">1.- Desarrollar en los estudiantes capacidades como la intuición, la emoción, el reconocimiento del talento o el virtuosismo por medio de actividades artísticas y culturales; como acciones formativas complementarias a los contenidos de la enseñanza formal. </t>
  </si>
  <si>
    <r>
      <t>DENOMINACIÓN DEL PROCESO:
VINCULACIÓN</t>
    </r>
    <r>
      <rPr>
        <b/>
        <i/>
        <u val="single"/>
        <sz val="10"/>
        <color indexed="10"/>
        <rFont val="Arial"/>
        <family val="2"/>
      </rPr>
      <t xml:space="preserve"> </t>
    </r>
  </si>
  <si>
    <t xml:space="preserve">1.- Complementar la formación profesional de los estudiantes a través de la práctica regular de actividades físicas y deportivas, formentando hábitos que propicien una vida sana; libre de sobrepeso y obesidad. </t>
  </si>
  <si>
    <t>Conformar equipos deportivos de la Universidad</t>
  </si>
  <si>
    <t>Equipos (#)</t>
  </si>
  <si>
    <t>Promover el calendario de las actividades deportivas dentro de la Comunidad Universitaria</t>
  </si>
  <si>
    <t>Departamento de Actividades Deportivas</t>
  </si>
  <si>
    <r>
      <t>DENOMINACIÓN DEL PROCESO:
EQUIDAD + GRUPOS VULNERABLES</t>
    </r>
    <r>
      <rPr>
        <b/>
        <i/>
        <u val="single"/>
        <sz val="10"/>
        <color indexed="10"/>
        <rFont val="Arial"/>
        <family val="2"/>
      </rPr>
      <t xml:space="preserve"> </t>
    </r>
  </si>
  <si>
    <t>Implementar programas de becas para mujeres</t>
  </si>
  <si>
    <t>Programas de becas (#)</t>
  </si>
  <si>
    <t>UNIVERSIDAD: TECNOLOGICA DE QUERÉTARO</t>
  </si>
  <si>
    <r>
      <t>DENOMINACIÓN DEL PROCESO:
EQUIDAD + GRUPOS VULNERABLES</t>
    </r>
    <r>
      <rPr>
        <b/>
        <i/>
        <u val="single"/>
        <sz val="10"/>
        <color indexed="10"/>
        <rFont val="Arial"/>
        <family val="2"/>
      </rPr>
      <t xml:space="preserve">  </t>
    </r>
  </si>
  <si>
    <t>Otorgar becas a alumnos con alguna discapacidad</t>
  </si>
  <si>
    <t>Becas</t>
  </si>
  <si>
    <t>Organizar reuniones de difusión de becas  a alumnos con alguna discapacidad</t>
  </si>
  <si>
    <t xml:space="preserve">1.- Incrementar la atención a la demanda de estudios de nivel superior de los grupos étnicos originarios de las entidades federativas en donde el Sistema de Universidades Tecnológicas tiene presencia, mediante la incorporación de nuevas alternativas y modalidades aducativas que favorezcan a los jóvenes indígenas egresados del nivel medio superior del país. </t>
  </si>
  <si>
    <t>Organizar reuniones de difusión de becas  a alumnos de origen indígena</t>
  </si>
  <si>
    <t>DENOMINACIÓN DEL PROCESO:
GESTIÓN</t>
  </si>
  <si>
    <t>Dirección de Tecnologías de la Información</t>
  </si>
  <si>
    <t>1.-Establecer un programa integral para el uso generalizado de las Tecnologías de la Información y la Comunicación de manera tal que se fortalezcan la calidad de la enseñanza, la formación de profesores y el aumento de la matrícula.</t>
  </si>
  <si>
    <t>Adquirir antenas WiFI para ampliar la cobertura</t>
  </si>
  <si>
    <t>Antenas (#)</t>
  </si>
  <si>
    <t>Departamento de Telecomunicaciones y Soporte Técnico</t>
  </si>
  <si>
    <t>PROGRAMA OPERATIVO ANUAL 2019</t>
  </si>
  <si>
    <t>ELIMINARON EL INDICADOR DE % DE UTILIZACION DE INFRAESTRUCTURA</t>
  </si>
  <si>
    <t xml:space="preserve">1.- Contar con instalaciones y equipamiento de talleres y laboratorios modernos y con tecnologías de última generación, de tal manera que se asegure la calidad y pertinencia de la enseñanza que se imparte en las Universidades Tecnológicas.
</t>
  </si>
  <si>
    <t>Contar con el proyecto de obra autorizado</t>
  </si>
  <si>
    <t>Proyecto (#)</t>
  </si>
  <si>
    <t>Implementar actividades para el programa de Captación de alumnos</t>
  </si>
  <si>
    <t>Porcentaje de Desempeño docente de los Profesores de la Universidad Tecnológica de Querétaro. Esta actividad se realiza al 100% cada cuatrimestre y corresponde al nivel de satisfacción cuatrimestral</t>
  </si>
  <si>
    <t xml:space="preserve">Análisis de los ingresos por servicios de Vinculación en el año.                </t>
  </si>
  <si>
    <t>Reporte de seguimiento a observaciones por parte de organismos acreditadores de la División</t>
  </si>
  <si>
    <t>La meta se ajustó en virtud de que el recurso par a becas fue disminuído, estoy de acuerdo pero el porcentaje sigue siendo 18%, porque la formula se construye asi: alumnos becados 50 entre alumnos atendidos 270 y te da el 18%</t>
  </si>
  <si>
    <t>Organizar actividades para Captación de estudiantes de origen indígena en el programa de Captación de Alumnos</t>
  </si>
  <si>
    <t>Actividades (#)</t>
  </si>
  <si>
    <t>Llevar a cabo actividades para captación de mujeres en el Programa de Captación de Alumnos</t>
  </si>
  <si>
    <t>Dirección de Integración y Extensión Universitaria</t>
  </si>
  <si>
    <t>Número de alumnos que participan en actividades culturales y artísticas / total de alumnos*100</t>
  </si>
  <si>
    <t>Se elaboró un diagnóstico para determinar los profesores que deben renovar su perfil deseable PRODEP en la convocatoria 2019. De igual forma se determinaron los candidatos a obtenerlo para que realicen el trámite. Se presentaron 30 solicitudes en PRODEP.</t>
  </si>
  <si>
    <t xml:space="preserve">Los Profesores Adelina Morita, Maria Olivia Alegría, José Gerardo Ortega Zertuche, David Conde Salinas y Alejandro Jamaica González impartieron los talleres de documentación de CV para obtener el Perfil Deseable ante PRODEP. </t>
  </si>
  <si>
    <t>El proyecto se encuentra autorizado, se realizó el proceso de licitación mismo que ganó la empresa Pacso para la ejecución de la obra.</t>
  </si>
  <si>
    <t>Se reporta el programa Apoyo a Madres Mexicanas Jefas de Familia.</t>
  </si>
  <si>
    <t>Se difundió el Modelo Educativo a estudiantes mujeres de bachillerato en los distintos bachilleratos en los que se participó en la Campaña de Captación de Alumnos.</t>
  </si>
  <si>
    <t>Se cuenta con 21 equipos deportivos, 10 correspondientes a la rama femenil y 11 a la rama varonil.</t>
  </si>
  <si>
    <t>No se reportan reuniones del Consejo de Vinculación y Pertinencia.</t>
  </si>
  <si>
    <t>El programa ya se encuentra aperturado en el sistema Lizard con el número 2920</t>
  </si>
  <si>
    <t>CALENDARIO 2019                                      CUATRIMESTRAL</t>
  </si>
  <si>
    <t>Por error se incluyó Ing. pero era TSU</t>
  </si>
  <si>
    <t>CALENDARIO 2019                                                           CUATRIMESTRAL</t>
  </si>
  <si>
    <t>CALENDARIO 2019                                                                           CUATRIMESTRAL</t>
  </si>
  <si>
    <t>Se realizó el cuatrimestre cero contándose con 233 estudiantes inscritos</t>
  </si>
  <si>
    <t>A través de correo electrónico se difundió la Convocatoria los Jefes de Unidad. La información se brinda directamente en ventanilla a los estudiantes.</t>
  </si>
  <si>
    <t>Se realizaron actividades para Captación de estudiantes de origen indígena en Conalep Amealco,COBAQ Amealco y Cecyteg Tierra Blanca.</t>
  </si>
  <si>
    <t>El programa de Captación de Alumnos abarca de septiembre de 2019 a agosto de 2020, cuenta con actidades como Vinculación con Directivos y docentes de IEMS, Difusión en medios electrónicos, promoción específica del modelo educativo.</t>
  </si>
  <si>
    <t>Se realizó el foro de Orientación Vocacional, Reunión con Directores de instituciones de EMS que se realizó en abril y no se había reportado así como  la participación en ferias en los meses de octubre y noviembre.</t>
  </si>
  <si>
    <t>Se reporta la promoción de la oferta educativa en los cuatro subsistemas de Educación Media Superior: COBAQ, CECYTEQ, CONALEP y DGETI</t>
  </si>
  <si>
    <t>En el primer cuatrimestre 2019 se tuvo la contratación de 5 TSU y 48 Ingenieros, en el segundo cuatrimestre se tuvo la contratación de 1 TSU y 39 Ingenieros y en el tercer cuatrimestre se tuvo la contratación de 5 egresados de TSU y 48 egresados de Ingeniería</t>
  </si>
  <si>
    <t>Aún no termina el cuatrimestre Sept-diciembre, por lo que aún no se cuentan con las encuestas contestadas de la generación 39 de TSU intensivo</t>
  </si>
  <si>
    <t>Becas MOB, Becas DAAD, Feria de estudios de posgrado en Europa, diplomado Universidad Europea de Madrid, Becas Eiffel, AMIPP, Becas a Colombia</t>
  </si>
  <si>
    <t>Las materias con mayor reprobación en exámen ordinario son: Contabilidad básica, máquinas eléctricas, instrumentación industrial, lenguaje de programación, dispositivos digitales, cálculo integral, química analítica, probabilidad y estadística, fundamentos de redes, metodología de la programación y física entre otras.</t>
  </si>
  <si>
    <t>Las materias con mayor reprobación en exámen ordinario son: Modelado de sistemas en energías renovables, sistemas de manufactura flexible, instrumentación virtual, electricidad industrial, estadística aplicada a los negocios e inteligencia de mercados entre otras.</t>
  </si>
  <si>
    <t xml:space="preserve"> En el cuatrimestre septiembre-diciembre se contó con 1,022  alumnos de cursos externos de idiomas que contestaron satisfechos y muy satisfechos y 53 alumnos poco satisfechos. De igual forma se realizaron 48 servicios a empresas.</t>
  </si>
  <si>
    <t>Se realizó la difusión de la Asociación Mexicana para el Intercambio de Prácticas Profesionales (AMIPP)</t>
  </si>
  <si>
    <t>Se impartieron los talleres habituales de baile en diversos géneros, los de música incluyendo estudiantina, así como teatro y dibujo y pintura. También el adicional de Técnicas de Disertación y Comunicación como apoyo al área académica.</t>
  </si>
  <si>
    <t>A través de recursos propios de la institución se adquirieron dos access point y se adquirirán dos más con los recursos del PFCE 2019</t>
  </si>
  <si>
    <t>Se contó con 11 estudiantes con discapacidad becados.</t>
  </si>
  <si>
    <t>No se realizó seguimiento a las observaciones por parte de los organismos acreditadores.</t>
  </si>
  <si>
    <t>Se promovió el calendario de eventos. Torneo amistoso de tochito, Participación maraton Querétaro 2019, Torneo amistoso administrativos UTEQ y UTSJR. Ofrenda de muertos del área de deportes.</t>
  </si>
  <si>
    <t>Se realizó el Análisis de los ingresos por servicios de vinculación correspondiente al bimestre septiembre-octubre, noviembre-diciembre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</si>
</sst>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101">
    <font>
      <sz val="11"/>
      <color theme="1"/>
      <name val="Calibri"/>
      <family val="2"/>
    </font>
    <font>
      <sz val="11"/>
      <color indexed="8"/>
      <name val="Calibri"/>
      <family val="2"/>
    </font>
    <font>
      <b/>
      <sz val="11"/>
      <color indexed="9"/>
      <name val="Calibri"/>
      <family val="2"/>
    </font>
    <font>
      <b/>
      <sz val="11"/>
      <color indexed="8"/>
      <name val="Calibri"/>
      <family val="2"/>
    </font>
    <font>
      <sz val="11"/>
      <color indexed="9"/>
      <name val="Calibri"/>
      <family val="2"/>
    </font>
    <font>
      <sz val="11"/>
      <name val="Calibri"/>
      <family val="2"/>
    </font>
    <font>
      <b/>
      <sz val="11"/>
      <name val="Calibri"/>
      <family val="2"/>
    </font>
    <font>
      <b/>
      <sz val="12"/>
      <color indexed="8"/>
      <name val="Calibri"/>
      <family val="2"/>
    </font>
    <font>
      <sz val="10"/>
      <name val="Arial"/>
      <family val="2"/>
    </font>
    <font>
      <i/>
      <sz val="11"/>
      <color indexed="8"/>
      <name val="Calibri"/>
      <family val="2"/>
    </font>
    <font>
      <i/>
      <sz val="11"/>
      <name val="Calibri"/>
      <family val="2"/>
    </font>
    <font>
      <b/>
      <sz val="11"/>
      <name val="Arial"/>
      <family val="2"/>
    </font>
    <font>
      <b/>
      <sz val="10"/>
      <name val="Arial"/>
      <family val="2"/>
    </font>
    <font>
      <b/>
      <i/>
      <u val="single"/>
      <sz val="10"/>
      <color indexed="10"/>
      <name val="Arial"/>
      <family val="2"/>
    </font>
    <font>
      <b/>
      <sz val="9"/>
      <name val="Arial"/>
      <family val="2"/>
    </font>
    <font>
      <b/>
      <i/>
      <u val="single"/>
      <sz val="12"/>
      <name val="Arial"/>
      <family val="2"/>
    </font>
    <font>
      <b/>
      <i/>
      <u val="single"/>
      <sz val="8"/>
      <color indexed="10"/>
      <name val="Arial"/>
      <family val="2"/>
    </font>
    <font>
      <b/>
      <sz val="12"/>
      <name val="Arial"/>
      <family val="2"/>
    </font>
    <font>
      <b/>
      <i/>
      <u val="single"/>
      <sz val="11"/>
      <color indexed="10"/>
      <name val="Arial"/>
      <family val="2"/>
    </font>
    <font>
      <b/>
      <i/>
      <u val="single"/>
      <sz val="12"/>
      <color indexed="57"/>
      <name val="Arial"/>
      <family val="2"/>
    </font>
    <font>
      <b/>
      <i/>
      <sz val="10"/>
      <color indexed="10"/>
      <name val="Arial"/>
      <family val="2"/>
    </font>
    <font>
      <b/>
      <sz val="8"/>
      <name val="Arial"/>
      <family val="2"/>
    </font>
    <font>
      <b/>
      <sz val="14"/>
      <name val="Arial"/>
      <family val="2"/>
    </font>
    <font>
      <b/>
      <i/>
      <u val="single"/>
      <sz val="10"/>
      <color indexed="57"/>
      <name val="Arial"/>
      <family val="2"/>
    </font>
    <font>
      <b/>
      <i/>
      <sz val="10"/>
      <color indexed="57"/>
      <name val="Arial"/>
      <family val="2"/>
    </font>
    <font>
      <sz val="12"/>
      <name val="Arial"/>
      <family val="2"/>
    </font>
    <font>
      <b/>
      <i/>
      <sz val="11"/>
      <color indexed="10"/>
      <name val="Arial"/>
      <family val="2"/>
    </font>
    <font>
      <b/>
      <i/>
      <u val="single"/>
      <sz val="10"/>
      <color indexed="8"/>
      <name val="Arial"/>
      <family val="2"/>
    </font>
    <font>
      <b/>
      <i/>
      <sz val="10"/>
      <color indexed="8"/>
      <name val="Arial"/>
      <family val="2"/>
    </font>
    <font>
      <b/>
      <i/>
      <u val="single"/>
      <sz val="10"/>
      <color indexed="49"/>
      <name val="Arial"/>
      <family val="2"/>
    </font>
    <font>
      <b/>
      <i/>
      <sz val="10"/>
      <color indexed="49"/>
      <name val="Arial"/>
      <family val="2"/>
    </font>
    <font>
      <sz val="9"/>
      <name val="Arial"/>
      <family val="2"/>
    </font>
    <font>
      <b/>
      <i/>
      <u val="single"/>
      <sz val="10"/>
      <color indexed="36"/>
      <name val="Arial"/>
      <family val="2"/>
    </font>
    <font>
      <sz val="8"/>
      <name val="Arial"/>
      <family val="2"/>
    </font>
    <font>
      <sz val="11"/>
      <name val="Arial"/>
      <family val="2"/>
    </font>
    <font>
      <sz val="9"/>
      <color indexed="8"/>
      <name val="Calibri"/>
      <family val="2"/>
    </font>
    <font>
      <sz val="8"/>
      <color indexed="8"/>
      <name val="Calibri"/>
      <family val="2"/>
    </font>
    <font>
      <sz val="9"/>
      <name val="Tahoma"/>
      <family val="2"/>
    </font>
    <font>
      <b/>
      <sz val="9"/>
      <name val="Tahoma"/>
      <family val="2"/>
    </font>
    <font>
      <sz val="16"/>
      <color indexed="10"/>
      <name val="Calibri"/>
      <family val="2"/>
    </font>
    <font>
      <sz val="20"/>
      <color indexed="10"/>
      <name val="Calibri"/>
      <family val="2"/>
    </font>
    <font>
      <sz val="18"/>
      <color indexed="10"/>
      <name val="Arial"/>
      <family val="2"/>
    </font>
    <font>
      <b/>
      <sz val="16"/>
      <color indexed="10"/>
      <name val="Arial"/>
      <family val="2"/>
    </font>
    <font>
      <b/>
      <sz val="16"/>
      <color indexed="57"/>
      <name val="Arial"/>
      <family val="2"/>
    </font>
    <font>
      <b/>
      <sz val="7"/>
      <name val="Arial"/>
      <family val="2"/>
    </font>
    <font>
      <sz val="7"/>
      <color indexed="8"/>
      <name val="Calibri"/>
      <family val="2"/>
    </font>
    <font>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8"/>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rgb="FF000000"/>
      <name val="Calibri"/>
      <family val="2"/>
    </font>
    <font>
      <b/>
      <sz val="12"/>
      <color rgb="FF000000"/>
      <name val="Calibri"/>
      <family val="2"/>
    </font>
    <font>
      <b/>
      <i/>
      <u val="single"/>
      <sz val="8"/>
      <color rgb="FFFF0000"/>
      <name val="Arial"/>
      <family val="2"/>
    </font>
    <font>
      <b/>
      <i/>
      <u val="single"/>
      <sz val="11"/>
      <color rgb="FFFF0000"/>
      <name val="Arial"/>
      <family val="2"/>
    </font>
    <font>
      <b/>
      <i/>
      <sz val="10"/>
      <color theme="9" tint="-0.24997000396251678"/>
      <name val="Arial"/>
      <family val="2"/>
    </font>
    <font>
      <b/>
      <i/>
      <sz val="11"/>
      <color rgb="FFFF0000"/>
      <name val="Arial"/>
      <family val="2"/>
    </font>
    <font>
      <b/>
      <i/>
      <sz val="10"/>
      <color theme="1"/>
      <name val="Arial"/>
      <family val="2"/>
    </font>
    <font>
      <b/>
      <i/>
      <u val="single"/>
      <sz val="12"/>
      <color theme="9" tint="-0.24997000396251678"/>
      <name val="Arial"/>
      <family val="2"/>
    </font>
    <font>
      <b/>
      <i/>
      <sz val="10"/>
      <color rgb="FFFF0000"/>
      <name val="Arial"/>
      <family val="2"/>
    </font>
    <font>
      <b/>
      <i/>
      <u val="single"/>
      <sz val="10"/>
      <color theme="4" tint="-0.24997000396251678"/>
      <name val="Arial"/>
      <family val="2"/>
    </font>
    <font>
      <b/>
      <i/>
      <sz val="10"/>
      <color theme="4" tint="-0.24997000396251678"/>
      <name val="Arial"/>
      <family val="2"/>
    </font>
    <font>
      <b/>
      <i/>
      <u val="single"/>
      <sz val="10"/>
      <color rgb="FF7030A0"/>
      <name val="Arial"/>
      <family val="2"/>
    </font>
    <font>
      <b/>
      <i/>
      <u val="single"/>
      <sz val="10"/>
      <color theme="9" tint="-0.24997000396251678"/>
      <name val="Arial"/>
      <family val="2"/>
    </font>
    <font>
      <b/>
      <i/>
      <u val="single"/>
      <sz val="10"/>
      <color theme="1"/>
      <name val="Arial"/>
      <family val="2"/>
    </font>
    <font>
      <sz val="20"/>
      <color rgb="FFFF0000"/>
      <name val="Calibri"/>
      <family val="2"/>
    </font>
    <font>
      <sz val="8"/>
      <color theme="1"/>
      <name val="Calibri"/>
      <family val="2"/>
    </font>
    <font>
      <sz val="9"/>
      <color theme="1"/>
      <name val="Calibri"/>
      <family val="2"/>
    </font>
    <font>
      <sz val="18"/>
      <color rgb="FFFF0000"/>
      <name val="Arial"/>
      <family val="2"/>
    </font>
    <font>
      <sz val="16"/>
      <color rgb="FFFF0000"/>
      <name val="Calibri"/>
      <family val="2"/>
    </font>
    <font>
      <b/>
      <sz val="16"/>
      <color rgb="FFFF0000"/>
      <name val="Arial"/>
      <family val="2"/>
    </font>
    <font>
      <sz val="10"/>
      <color theme="1"/>
      <name val="Calibri"/>
      <family val="2"/>
    </font>
    <font>
      <sz val="7"/>
      <color theme="1"/>
      <name val="Calibri"/>
      <family val="2"/>
    </font>
    <font>
      <b/>
      <sz val="16"/>
      <color theme="9" tint="-0.24997000396251678"/>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double"/>
      <right style="double"/>
      <top style="double"/>
      <bottom/>
    </border>
    <border>
      <left style="double"/>
      <right style="double"/>
      <top style="double"/>
      <bottom style="double"/>
    </border>
    <border>
      <left style="thin"/>
      <right style="thin"/>
      <top/>
      <bottom style="thin"/>
    </border>
    <border>
      <left style="double"/>
      <right/>
      <top/>
      <bottom/>
    </border>
    <border>
      <left/>
      <right style="double"/>
      <top/>
      <bottom/>
    </border>
    <border>
      <left style="thin"/>
      <right style="thin"/>
      <top style="thin"/>
      <bottom/>
    </border>
    <border>
      <left style="double"/>
      <right/>
      <top/>
      <bottom style="double"/>
    </border>
    <border>
      <left/>
      <right/>
      <top/>
      <bottom style="double"/>
    </border>
    <border>
      <left/>
      <right style="double"/>
      <top/>
      <bottom style="double"/>
    </border>
    <border>
      <left/>
      <right/>
      <top style="double"/>
      <bottom/>
    </border>
    <border>
      <left style="double"/>
      <right/>
      <top style="double"/>
      <bottom/>
    </border>
    <border>
      <left style="thin"/>
      <right style="thin"/>
      <top style="double"/>
      <bottom style="double"/>
    </border>
    <border>
      <left/>
      <right/>
      <top style="double"/>
      <bottom style="double"/>
    </border>
    <border>
      <left/>
      <right style="double"/>
      <top style="double"/>
      <bottom style="double"/>
    </border>
    <border>
      <left style="double"/>
      <right/>
      <top/>
      <bottom style="thin"/>
    </border>
    <border>
      <left/>
      <right style="double"/>
      <top style="medium"/>
      <bottom/>
    </border>
    <border>
      <left style="thin"/>
      <right/>
      <top style="thin"/>
      <bottom style="thin"/>
    </border>
    <border>
      <left style="double"/>
      <right/>
      <top style="double"/>
      <bottom style="double"/>
    </border>
    <border>
      <left/>
      <right style="thin"/>
      <top style="thin"/>
      <bottom style="thin"/>
    </border>
    <border>
      <left style="thin"/>
      <right style="thin"/>
      <top style="double"/>
      <bottom/>
    </border>
    <border>
      <left style="double"/>
      <right style="double"/>
      <top/>
      <bottom/>
    </border>
    <border>
      <left style="double"/>
      <right style="double"/>
      <top/>
      <bottom style="double"/>
    </border>
    <border>
      <left/>
      <right style="double"/>
      <top style="double"/>
      <bottom/>
    </border>
    <border>
      <left/>
      <right/>
      <top style="thin"/>
      <bottom style="thin"/>
    </border>
    <border>
      <left/>
      <right style="double"/>
      <top style="thin"/>
      <bottom style="thin"/>
    </border>
    <border>
      <left style="thin"/>
      <right/>
      <top style="double"/>
      <bottom/>
    </border>
    <border>
      <left style="thin"/>
      <right/>
      <top/>
      <bottom style="double"/>
    </border>
    <border>
      <left style="double"/>
      <right/>
      <top style="medium"/>
      <bottom style="medium"/>
    </border>
    <border>
      <left/>
      <right/>
      <top style="medium"/>
      <bottom style="medium"/>
    </border>
    <border>
      <left/>
      <right style="double"/>
      <top style="medium"/>
      <bottom style="medium"/>
    </border>
    <border>
      <left style="double"/>
      <right/>
      <top style="thin"/>
      <bottom style="thin"/>
    </border>
    <border>
      <left/>
      <right/>
      <top/>
      <bottom style="thin"/>
    </border>
    <border>
      <left/>
      <right style="double"/>
      <top/>
      <bottom style="thin"/>
    </border>
    <border>
      <left style="double"/>
      <right style="double"/>
      <top/>
      <bottom style="thin"/>
    </border>
    <border>
      <left style="double"/>
      <right/>
      <top style="double"/>
      <bottom style="thin"/>
    </border>
    <border>
      <left/>
      <right/>
      <top style="double"/>
      <bottom style="thin"/>
    </border>
    <border>
      <left/>
      <right style="double"/>
      <top style="double"/>
      <bottom style="thin"/>
    </border>
    <border>
      <left/>
      <right style="thin"/>
      <top style="double"/>
      <bottom/>
    </border>
    <border>
      <left/>
      <right style="thin"/>
      <top/>
      <bottom/>
    </border>
    <border>
      <left/>
      <right style="thin"/>
      <top/>
      <bottom style="thin"/>
    </border>
    <border>
      <left style="double"/>
      <right style="thin"/>
      <top style="thin"/>
      <bottom style="thin"/>
    </border>
    <border>
      <left style="thin"/>
      <right style="double"/>
      <top style="thin"/>
      <bottom style="thin"/>
    </border>
    <border>
      <left style="thin"/>
      <right/>
      <top style="double"/>
      <bottom style="thin"/>
    </border>
    <border>
      <left/>
      <right style="thin"/>
      <top style="double"/>
      <bottom style="thin"/>
    </border>
    <border>
      <left style="thin"/>
      <right/>
      <top/>
      <bottom/>
    </border>
    <border>
      <left style="thin"/>
      <right/>
      <top/>
      <bottom style="thin"/>
    </border>
    <border>
      <left style="thin"/>
      <right/>
      <top style="thin"/>
      <bottom/>
    </border>
    <border>
      <left/>
      <right/>
      <top style="thin"/>
      <bottom/>
    </border>
    <border>
      <left/>
      <right style="double"/>
      <top style="thin"/>
      <bottom/>
    </border>
    <border>
      <left style="thin"/>
      <right/>
      <top style="thin"/>
      <bottom style="double"/>
    </border>
    <border>
      <left/>
      <right style="thin"/>
      <top style="thin"/>
      <bottom style="double"/>
    </border>
    <border>
      <left/>
      <right/>
      <top style="thin"/>
      <bottom style="double"/>
    </border>
    <border>
      <left style="double"/>
      <right style="thin"/>
      <top style="double"/>
      <bottom style="double"/>
    </border>
    <border>
      <left style="thin"/>
      <right style="double"/>
      <top style="double"/>
      <bottom style="double"/>
    </border>
    <border>
      <left/>
      <right style="thin"/>
      <top style="double"/>
      <bottom style="double"/>
    </border>
    <border>
      <left style="thin"/>
      <right/>
      <top style="double"/>
      <bottom style="double"/>
    </border>
    <border>
      <left style="thin"/>
      <right style="thin"/>
      <top/>
      <bottom/>
    </border>
    <border>
      <left style="double"/>
      <right style="thin"/>
      <top style="thin"/>
      <bottom/>
    </border>
    <border>
      <left style="thin"/>
      <right/>
      <top style="thin"/>
      <bottom style="medium"/>
    </border>
    <border>
      <left/>
      <right/>
      <top style="thin"/>
      <bottom style="medium"/>
    </border>
    <border>
      <left/>
      <right style="thin"/>
      <top style="thin"/>
      <bottom style="medium"/>
    </border>
    <border>
      <left/>
      <right style="double"/>
      <top style="thin"/>
      <bottom style="medium"/>
    </border>
    <border>
      <left style="thin"/>
      <right style="thin"/>
      <top style="thin"/>
      <bottom style="double"/>
    </border>
    <border>
      <left style="thin"/>
      <right style="double"/>
      <top style="thin"/>
      <bottom style="double"/>
    </border>
    <border>
      <left style="double"/>
      <right/>
      <top style="thin"/>
      <bottom/>
    </border>
    <border>
      <left style="double"/>
      <right/>
      <top style="thin"/>
      <bottom style="double"/>
    </border>
    <border>
      <left/>
      <right style="double"/>
      <top style="thin"/>
      <bottom style="double"/>
    </border>
    <border>
      <left/>
      <right style="thin"/>
      <top style="thin"/>
      <bottom/>
    </border>
    <border>
      <left style="thin"/>
      <right style="double"/>
      <top/>
      <bottom style="thin"/>
    </border>
    <border>
      <left style="medium"/>
      <right/>
      <top/>
      <bottom/>
    </border>
    <border>
      <left/>
      <right style="medium"/>
      <top/>
      <bottom/>
    </border>
    <border>
      <left style="medium"/>
      <right style="thin"/>
      <top style="thin"/>
      <bottom style="thin"/>
    </border>
    <border>
      <left/>
      <right style="medium"/>
      <top style="thin"/>
      <bottom style="thin"/>
    </border>
    <border>
      <left style="medium"/>
      <right/>
      <top style="thin"/>
      <bottom style="thin"/>
    </border>
    <border>
      <left style="double"/>
      <right/>
      <top style="medium"/>
      <bottom/>
    </border>
    <border>
      <left/>
      <right/>
      <top style="medium"/>
      <bottom/>
    </border>
    <border>
      <left style="double"/>
      <right style="thin"/>
      <top/>
      <bottom/>
    </border>
    <border>
      <left style="double"/>
      <right style="thin"/>
      <top/>
      <bottom style="thin"/>
    </border>
    <border>
      <left style="thin"/>
      <right style="double"/>
      <top style="double"/>
      <bottom/>
    </border>
    <border>
      <left style="thin"/>
      <right style="double"/>
      <top/>
      <bottom/>
    </border>
    <border>
      <left style="thin"/>
      <right style="double"/>
      <top/>
      <bottom style="double"/>
    </border>
    <border>
      <left style="double"/>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8" fillId="29" borderId="1" applyNumberFormat="0" applyAlignment="0" applyProtection="0"/>
    <xf numFmtId="0" fontId="6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71" fillId="21"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7" fillId="0" borderId="8" applyNumberFormat="0" applyFill="0" applyAlignment="0" applyProtection="0"/>
    <xf numFmtId="0" fontId="76" fillId="0" borderId="9" applyNumberFormat="0" applyFill="0" applyAlignment="0" applyProtection="0"/>
  </cellStyleXfs>
  <cellXfs count="601">
    <xf numFmtId="0" fontId="0" fillId="0" borderId="0" xfId="0" applyFont="1" applyAlignment="1">
      <alignment/>
    </xf>
    <xf numFmtId="0" fontId="0" fillId="0" borderId="0" xfId="0" applyFill="1"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xf>
    <xf numFmtId="0" fontId="0" fillId="0" borderId="10" xfId="0" applyFill="1" applyBorder="1" applyAlignment="1">
      <alignment/>
    </xf>
    <xf numFmtId="0" fontId="0" fillId="0" borderId="0" xfId="0" applyFill="1" applyAlignment="1">
      <alignment/>
    </xf>
    <xf numFmtId="0" fontId="0" fillId="0" borderId="0" xfId="0" applyFill="1" applyBorder="1" applyAlignment="1">
      <alignment/>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0" fillId="0" borderId="13" xfId="0" applyFill="1" applyBorder="1" applyAlignment="1">
      <alignment horizontal="center" wrapText="1"/>
    </xf>
    <xf numFmtId="0" fontId="8"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10" xfId="0" applyFill="1" applyBorder="1" applyAlignment="1">
      <alignment horizontal="center" vertical="center"/>
    </xf>
    <xf numFmtId="0" fontId="61" fillId="0" borderId="13" xfId="0" applyFont="1" applyFill="1" applyBorder="1" applyAlignment="1">
      <alignment horizontal="left"/>
    </xf>
    <xf numFmtId="0" fontId="5" fillId="0" borderId="13" xfId="0" applyFont="1" applyFill="1" applyBorder="1" applyAlignment="1">
      <alignment horizontal="left"/>
    </xf>
    <xf numFmtId="0" fontId="11" fillId="0" borderId="14" xfId="0" applyFont="1" applyFill="1" applyBorder="1" applyAlignment="1">
      <alignment horizontal="center"/>
    </xf>
    <xf numFmtId="0" fontId="11" fillId="0" borderId="0" xfId="0" applyFont="1" applyFill="1" applyBorder="1" applyAlignment="1">
      <alignment horizontal="center"/>
    </xf>
    <xf numFmtId="0" fontId="11" fillId="0" borderId="15" xfId="0" applyFont="1" applyFill="1" applyBorder="1" applyAlignment="1">
      <alignment horizontal="center"/>
    </xf>
    <xf numFmtId="0" fontId="0" fillId="0" borderId="14" xfId="0" applyFill="1" applyBorder="1" applyAlignment="1">
      <alignment/>
    </xf>
    <xf numFmtId="0" fontId="0" fillId="0" borderId="15" xfId="0" applyFill="1" applyBorder="1" applyAlignment="1">
      <alignment/>
    </xf>
    <xf numFmtId="0" fontId="76" fillId="0" borderId="13" xfId="0" applyFont="1" applyFill="1" applyBorder="1" applyAlignment="1">
      <alignment/>
    </xf>
    <xf numFmtId="0" fontId="64" fillId="0" borderId="10" xfId="0" applyFont="1" applyFill="1" applyBorder="1" applyAlignment="1">
      <alignment wrapText="1"/>
    </xf>
    <xf numFmtId="0" fontId="0" fillId="0" borderId="10" xfId="0" applyFont="1" applyFill="1" applyBorder="1" applyAlignment="1">
      <alignment horizontal="center" vertical="center"/>
    </xf>
    <xf numFmtId="0" fontId="0" fillId="0" borderId="0" xfId="0" applyFill="1" applyAlignment="1">
      <alignment horizontal="center" vertical="center"/>
    </xf>
    <xf numFmtId="0" fontId="8" fillId="0" borderId="10" xfId="0" applyFont="1" applyFill="1" applyBorder="1" applyAlignment="1">
      <alignment horizontal="left" wrapText="1"/>
    </xf>
    <xf numFmtId="0" fontId="77" fillId="0" borderId="0" xfId="0" applyFont="1" applyFill="1" applyAlignment="1">
      <alignment horizontal="left" vertical="center"/>
    </xf>
    <xf numFmtId="0" fontId="61" fillId="0" borderId="0" xfId="0" applyFont="1" applyFill="1" applyBorder="1" applyAlignment="1">
      <alignment horizontal="left"/>
    </xf>
    <xf numFmtId="0" fontId="0" fillId="0" borderId="10" xfId="0" applyFill="1" applyBorder="1" applyAlignment="1">
      <alignment horizontal="left"/>
    </xf>
    <xf numFmtId="0" fontId="64" fillId="0" borderId="13" xfId="0" applyFont="1" applyFill="1" applyBorder="1" applyAlignment="1">
      <alignment horizontal="center" vertical="center"/>
    </xf>
    <xf numFmtId="0" fontId="12" fillId="0" borderId="13" xfId="0" applyFont="1" applyFill="1" applyBorder="1" applyAlignment="1">
      <alignment horizontal="center" vertical="center"/>
    </xf>
    <xf numFmtId="0" fontId="0" fillId="0" borderId="10" xfId="0" applyFill="1" applyBorder="1" applyAlignment="1">
      <alignment horizontal="left" vertical="center"/>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0" fontId="78" fillId="0" borderId="0" xfId="0" applyFont="1" applyFill="1" applyAlignment="1">
      <alignment horizontal="center" vertical="center"/>
    </xf>
    <xf numFmtId="0" fontId="8"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0" fillId="0" borderId="10" xfId="0" applyFont="1" applyFill="1" applyBorder="1" applyAlignment="1">
      <alignment/>
    </xf>
    <xf numFmtId="0" fontId="8" fillId="0" borderId="10" xfId="0" applyFont="1" applyFill="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61" fillId="0" borderId="13" xfId="0" applyFont="1" applyFill="1" applyBorder="1" applyAlignment="1">
      <alignment/>
    </xf>
    <xf numFmtId="0" fontId="5" fillId="0" borderId="10" xfId="0" applyFont="1" applyFill="1" applyBorder="1" applyAlignment="1">
      <alignment wrapText="1"/>
    </xf>
    <xf numFmtId="0" fontId="5" fillId="0" borderId="10" xfId="0" applyFont="1" applyFill="1" applyBorder="1" applyAlignment="1">
      <alignment/>
    </xf>
    <xf numFmtId="0" fontId="77" fillId="0" borderId="0" xfId="0" applyFont="1" applyFill="1" applyAlignment="1">
      <alignment horizontal="center" vertical="center"/>
    </xf>
    <xf numFmtId="0" fontId="61" fillId="0" borderId="13" xfId="0" applyFont="1" applyFill="1" applyBorder="1" applyAlignment="1">
      <alignment horizontal="left" vertical="center"/>
    </xf>
    <xf numFmtId="0" fontId="0" fillId="0" borderId="10" xfId="0" applyFont="1" applyFill="1" applyBorder="1" applyAlignment="1">
      <alignment horizontal="left" vertical="center"/>
    </xf>
    <xf numFmtId="0" fontId="0" fillId="0" borderId="0" xfId="0" applyFill="1" applyAlignment="1">
      <alignment/>
    </xf>
    <xf numFmtId="0" fontId="79"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0" borderId="10" xfId="0" applyFill="1" applyBorder="1" applyAlignment="1">
      <alignment/>
    </xf>
    <xf numFmtId="0" fontId="80"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6" xfId="0" applyFont="1" applyFill="1" applyBorder="1" applyAlignment="1">
      <alignment horizontal="left" vertical="center" wrapText="1"/>
    </xf>
    <xf numFmtId="0" fontId="81" fillId="0" borderId="0" xfId="0" applyFont="1" applyFill="1" applyBorder="1" applyAlignment="1">
      <alignment horizontal="center" vertical="top" wrapText="1"/>
    </xf>
    <xf numFmtId="0" fontId="5" fillId="0" borderId="13" xfId="0" applyFont="1" applyFill="1" applyBorder="1" applyAlignment="1">
      <alignment horizontal="left" vertical="center" wrapText="1"/>
    </xf>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0" fontId="0" fillId="0" borderId="10" xfId="0" applyFill="1" applyBorder="1" applyAlignment="1">
      <alignment wrapText="1"/>
    </xf>
    <xf numFmtId="0" fontId="11" fillId="0" borderId="0" xfId="0" applyFont="1" applyFill="1" applyBorder="1" applyAlignment="1">
      <alignment horizontal="center" wrapText="1"/>
    </xf>
    <xf numFmtId="0" fontId="12" fillId="0" borderId="0" xfId="0" applyFont="1" applyFill="1" applyBorder="1" applyAlignment="1">
      <alignment horizontal="center" wrapText="1"/>
    </xf>
    <xf numFmtId="0" fontId="82" fillId="0" borderId="0" xfId="0" applyFont="1" applyFill="1" applyBorder="1" applyAlignment="1">
      <alignment horizontal="center" vertical="center" wrapText="1"/>
    </xf>
    <xf numFmtId="0" fontId="83" fillId="0" borderId="0"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0" xfId="0"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vertical="top" wrapText="1"/>
    </xf>
    <xf numFmtId="0" fontId="12" fillId="0" borderId="0" xfId="0" applyFont="1" applyFill="1" applyBorder="1" applyAlignment="1">
      <alignment vertical="center" wrapText="1"/>
    </xf>
    <xf numFmtId="0" fontId="14" fillId="0" borderId="0" xfId="0" applyFont="1" applyFill="1" applyBorder="1" applyAlignment="1">
      <alignment vertical="center" wrapText="1"/>
    </xf>
    <xf numFmtId="0" fontId="15" fillId="0" borderId="0" xfId="0" applyFont="1" applyFill="1" applyBorder="1" applyAlignment="1" quotePrefix="1">
      <alignment vertical="center" wrapText="1"/>
    </xf>
    <xf numFmtId="0" fontId="79" fillId="0" borderId="0" xfId="0" applyFont="1" applyFill="1" applyBorder="1" applyAlignment="1">
      <alignment vertical="center" wrapText="1"/>
    </xf>
    <xf numFmtId="0" fontId="17" fillId="0" borderId="0" xfId="0" applyFont="1" applyFill="1" applyBorder="1" applyAlignment="1" quotePrefix="1">
      <alignment vertical="center" wrapText="1"/>
    </xf>
    <xf numFmtId="0" fontId="80" fillId="0" borderId="0" xfId="0" applyFont="1" applyFill="1" applyBorder="1" applyAlignment="1">
      <alignment vertical="center" wrapText="1"/>
    </xf>
    <xf numFmtId="0" fontId="82" fillId="0" borderId="0" xfId="0" applyFont="1" applyFill="1" applyBorder="1" applyAlignment="1">
      <alignment vertical="center" wrapText="1"/>
    </xf>
    <xf numFmtId="0" fontId="84" fillId="0" borderId="0" xfId="0" applyFont="1" applyFill="1" applyBorder="1" applyAlignment="1">
      <alignment vertical="center" wrapText="1"/>
    </xf>
    <xf numFmtId="0" fontId="85" fillId="0" borderId="0" xfId="0" applyFont="1" applyFill="1" applyBorder="1" applyAlignment="1">
      <alignment vertical="center" wrapText="1"/>
    </xf>
    <xf numFmtId="0" fontId="17" fillId="0" borderId="0" xfId="0" applyFont="1" applyFill="1" applyBorder="1" applyAlignment="1">
      <alignment vertical="center" wrapText="1"/>
    </xf>
    <xf numFmtId="0" fontId="31" fillId="0" borderId="0" xfId="0" applyFont="1" applyFill="1" applyBorder="1" applyAlignment="1">
      <alignment vertical="top" wrapText="1"/>
    </xf>
    <xf numFmtId="0" fontId="21" fillId="0" borderId="0" xfId="0" applyFont="1" applyFill="1" applyBorder="1" applyAlignment="1">
      <alignment vertical="top" wrapText="1"/>
    </xf>
    <xf numFmtId="0" fontId="14" fillId="0" borderId="0" xfId="0" applyFont="1" applyFill="1" applyBorder="1" applyAlignment="1">
      <alignment vertical="top" wrapText="1"/>
    </xf>
    <xf numFmtId="0" fontId="86" fillId="0" borderId="0" xfId="0" applyFont="1" applyFill="1" applyBorder="1" applyAlignment="1">
      <alignment vertical="top" wrapText="1"/>
    </xf>
    <xf numFmtId="0" fontId="87" fillId="0" borderId="0" xfId="0" applyFont="1" applyFill="1" applyBorder="1" applyAlignment="1">
      <alignment vertical="top" wrapText="1"/>
    </xf>
    <xf numFmtId="0" fontId="88" fillId="0" borderId="0" xfId="0" applyFont="1" applyFill="1" applyBorder="1" applyAlignment="1">
      <alignment vertical="top" wrapText="1"/>
    </xf>
    <xf numFmtId="0" fontId="12" fillId="0" borderId="0" xfId="0" applyFont="1" applyFill="1" applyBorder="1" applyAlignment="1">
      <alignment vertical="center"/>
    </xf>
    <xf numFmtId="0" fontId="0" fillId="0" borderId="0" xfId="0" applyFill="1" applyBorder="1" applyAlignment="1">
      <alignment wrapText="1"/>
    </xf>
    <xf numFmtId="0" fontId="0" fillId="0" borderId="0" xfId="0" applyFill="1" applyBorder="1" applyAlignment="1">
      <alignment horizontal="center" wrapText="1"/>
    </xf>
    <xf numFmtId="0" fontId="11" fillId="0" borderId="0" xfId="0" applyFont="1" applyFill="1" applyBorder="1" applyAlignment="1" quotePrefix="1">
      <alignment vertical="top" wrapText="1"/>
    </xf>
    <xf numFmtId="0" fontId="11" fillId="0" borderId="0" xfId="0" applyFont="1" applyFill="1" applyBorder="1" applyAlignment="1">
      <alignment vertical="top" wrapText="1"/>
    </xf>
    <xf numFmtId="0" fontId="12" fillId="0" borderId="0" xfId="0" applyFont="1" applyFill="1" applyBorder="1" applyAlignment="1">
      <alignment wrapText="1"/>
    </xf>
    <xf numFmtId="0" fontId="25" fillId="0" borderId="0" xfId="0" applyFont="1" applyFill="1" applyBorder="1" applyAlignment="1">
      <alignment vertical="center"/>
    </xf>
    <xf numFmtId="0" fontId="25" fillId="0" borderId="0" xfId="0" applyFont="1" applyFill="1" applyBorder="1" applyAlignment="1">
      <alignment vertical="center" wrapText="1"/>
    </xf>
    <xf numFmtId="0" fontId="64" fillId="0" borderId="13" xfId="0" applyFont="1" applyFill="1" applyBorder="1" applyAlignment="1">
      <alignment horizontal="center" vertical="center" wrapText="1"/>
    </xf>
    <xf numFmtId="0" fontId="64" fillId="0" borderId="0" xfId="0" applyFont="1" applyFill="1" applyBorder="1" applyAlignment="1">
      <alignment horizontal="center"/>
    </xf>
    <xf numFmtId="0" fontId="64" fillId="0" borderId="13" xfId="0" applyFont="1" applyFill="1" applyBorder="1" applyAlignment="1">
      <alignment horizontal="center"/>
    </xf>
    <xf numFmtId="0" fontId="8"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0" fillId="0" borderId="0" xfId="0" applyFill="1" applyAlignment="1">
      <alignment horizontal="center" vertical="center" wrapText="1"/>
    </xf>
    <xf numFmtId="0" fontId="33" fillId="0" borderId="23" xfId="0" applyFont="1" applyFill="1" applyBorder="1" applyAlignment="1">
      <alignment vertical="center" wrapText="1"/>
    </xf>
    <xf numFmtId="0" fontId="31" fillId="0" borderId="0" xfId="0" applyFont="1" applyFill="1" applyBorder="1" applyAlignment="1">
      <alignment vertical="center" wrapText="1"/>
    </xf>
    <xf numFmtId="0" fontId="33" fillId="0" borderId="0" xfId="0" applyFont="1" applyFill="1" applyBorder="1" applyAlignment="1">
      <alignment vertical="center" wrapText="1"/>
    </xf>
    <xf numFmtId="0" fontId="33" fillId="0" borderId="24" xfId="0" applyFont="1" applyFill="1" applyBorder="1" applyAlignment="1">
      <alignment vertical="center" wrapText="1"/>
    </xf>
    <xf numFmtId="0" fontId="14" fillId="0" borderId="0" xfId="0" applyFont="1" applyFill="1" applyBorder="1" applyAlignment="1">
      <alignment horizontal="center" vertical="top" wrapText="1"/>
    </xf>
    <xf numFmtId="0" fontId="12" fillId="0" borderId="25" xfId="0" applyFont="1" applyFill="1" applyBorder="1" applyAlignment="1">
      <alignment horizontal="center" vertical="center" wrapText="1"/>
    </xf>
    <xf numFmtId="0" fontId="89" fillId="0" borderId="0" xfId="0" applyFont="1" applyFill="1" applyBorder="1" applyAlignment="1">
      <alignment horizontal="center" vertical="center" wrapText="1"/>
    </xf>
    <xf numFmtId="0" fontId="90" fillId="0" borderId="0" xfId="0" applyFont="1" applyFill="1" applyBorder="1" applyAlignment="1">
      <alignment horizontal="center" vertical="top" wrapText="1"/>
    </xf>
    <xf numFmtId="0" fontId="11" fillId="0" borderId="0" xfId="0" applyFont="1" applyFill="1" applyBorder="1" applyAlignment="1" quotePrefix="1">
      <alignment horizontal="center" vertical="top" wrapText="1"/>
    </xf>
    <xf numFmtId="0" fontId="0" fillId="0" borderId="26" xfId="0" applyFill="1" applyBorder="1" applyAlignment="1">
      <alignment/>
    </xf>
    <xf numFmtId="0" fontId="17" fillId="0" borderId="0" xfId="0" applyFont="1" applyFill="1" applyBorder="1" applyAlignment="1" quotePrefix="1">
      <alignment horizontal="center" vertical="center" wrapText="1"/>
    </xf>
    <xf numFmtId="0" fontId="86" fillId="0" borderId="0" xfId="0" applyFont="1" applyFill="1" applyBorder="1" applyAlignment="1">
      <alignment horizontal="center" vertical="top" wrapText="1"/>
    </xf>
    <xf numFmtId="0" fontId="12" fillId="0" borderId="27" xfId="0" applyFont="1" applyFill="1" applyBorder="1" applyAlignment="1">
      <alignment horizontal="center" vertical="center"/>
    </xf>
    <xf numFmtId="0" fontId="34" fillId="0" borderId="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12" fillId="0" borderId="0" xfId="0" applyFont="1" applyFill="1" applyBorder="1" applyAlignment="1">
      <alignment horizontal="left"/>
    </xf>
    <xf numFmtId="0" fontId="33" fillId="0" borderId="0" xfId="0" applyFont="1" applyFill="1" applyBorder="1" applyAlignment="1">
      <alignment horizontal="center" vertical="center" wrapText="1"/>
    </xf>
    <xf numFmtId="0" fontId="11" fillId="0" borderId="0" xfId="0" applyFont="1" applyFill="1" applyBorder="1" applyAlignment="1">
      <alignment horizontal="left"/>
    </xf>
    <xf numFmtId="0" fontId="0" fillId="0" borderId="16" xfId="0" applyFill="1" applyBorder="1" applyAlignment="1">
      <alignment horizontal="center" wrapText="1"/>
    </xf>
    <xf numFmtId="0" fontId="0" fillId="0" borderId="29" xfId="0" applyFill="1" applyBorder="1" applyAlignment="1">
      <alignment horizontal="center" wrapText="1"/>
    </xf>
    <xf numFmtId="0" fontId="0" fillId="0" borderId="27" xfId="0" applyFill="1" applyBorder="1" applyAlignment="1">
      <alignment horizontal="center" wrapText="1"/>
    </xf>
    <xf numFmtId="0" fontId="0" fillId="0" borderId="0" xfId="0" applyFill="1" applyBorder="1" applyAlignment="1">
      <alignment horizontal="center"/>
    </xf>
    <xf numFmtId="0" fontId="31" fillId="0" borderId="0" xfId="0" applyFont="1" applyFill="1" applyBorder="1" applyAlignment="1">
      <alignment horizontal="center" vertical="center" wrapText="1"/>
    </xf>
    <xf numFmtId="0" fontId="0" fillId="0" borderId="10" xfId="0" applyFill="1" applyBorder="1" applyAlignment="1">
      <alignment horizontal="center" wrapText="1"/>
    </xf>
    <xf numFmtId="0" fontId="25" fillId="0" borderId="14"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0" fillId="33" borderId="0" xfId="0" applyFill="1" applyAlignment="1">
      <alignment/>
    </xf>
    <xf numFmtId="0" fontId="0" fillId="0" borderId="10" xfId="0" applyFill="1" applyBorder="1" applyAlignment="1">
      <alignment horizontal="center" vertical="center" wrapText="1"/>
    </xf>
    <xf numFmtId="0" fontId="8" fillId="33" borderId="10" xfId="0" applyFont="1" applyFill="1" applyBorder="1" applyAlignment="1">
      <alignment horizontal="left" vertical="center" wrapText="1"/>
    </xf>
    <xf numFmtId="0" fontId="8" fillId="33" borderId="10" xfId="0" applyFont="1" applyFill="1" applyBorder="1" applyAlignment="1">
      <alignment wrapText="1"/>
    </xf>
    <xf numFmtId="0" fontId="0" fillId="33" borderId="10" xfId="0" applyFont="1" applyFill="1" applyBorder="1" applyAlignment="1">
      <alignment horizontal="center" vertical="center"/>
    </xf>
    <xf numFmtId="0" fontId="0" fillId="33" borderId="0" xfId="0" applyFill="1" applyBorder="1" applyAlignment="1">
      <alignment/>
    </xf>
    <xf numFmtId="0" fontId="61" fillId="33" borderId="13" xfId="0" applyFont="1" applyFill="1" applyBorder="1" applyAlignment="1">
      <alignment wrapText="1"/>
    </xf>
    <xf numFmtId="0" fontId="61" fillId="33" borderId="13" xfId="0" applyFont="1" applyFill="1" applyBorder="1" applyAlignment="1">
      <alignment/>
    </xf>
    <xf numFmtId="0" fontId="0" fillId="33" borderId="10" xfId="0" applyFont="1" applyFill="1" applyBorder="1" applyAlignment="1">
      <alignment/>
    </xf>
    <xf numFmtId="0" fontId="0" fillId="33" borderId="10" xfId="0" applyFill="1" applyBorder="1" applyAlignment="1">
      <alignment horizontal="left" vertical="center" wrapText="1"/>
    </xf>
    <xf numFmtId="0" fontId="0" fillId="33" borderId="10" xfId="0" applyFill="1" applyBorder="1" applyAlignment="1">
      <alignment horizontal="center" vertical="center"/>
    </xf>
    <xf numFmtId="0" fontId="5" fillId="33" borderId="13" xfId="0" applyFont="1" applyFill="1" applyBorder="1" applyAlignment="1">
      <alignment horizontal="left"/>
    </xf>
    <xf numFmtId="3" fontId="0" fillId="33" borderId="0" xfId="0" applyNumberFormat="1" applyFill="1" applyBorder="1" applyAlignment="1">
      <alignment horizontal="center" vertical="center"/>
    </xf>
    <xf numFmtId="0" fontId="0" fillId="33" borderId="10" xfId="0" applyFont="1" applyFill="1" applyBorder="1" applyAlignment="1">
      <alignment horizontal="left" vertical="center" wrapText="1"/>
    </xf>
    <xf numFmtId="0" fontId="77" fillId="33" borderId="0" xfId="0" applyFont="1" applyFill="1" applyAlignment="1">
      <alignment horizontal="center" vertical="center"/>
    </xf>
    <xf numFmtId="0" fontId="91" fillId="33" borderId="0" xfId="0" applyFont="1" applyFill="1" applyAlignment="1">
      <alignment/>
    </xf>
    <xf numFmtId="0" fontId="0" fillId="0" borderId="0" xfId="0" applyFill="1" applyBorder="1" applyAlignment="1">
      <alignment horizontal="center"/>
    </xf>
    <xf numFmtId="0" fontId="14" fillId="0" borderId="20" xfId="0" applyFont="1" applyFill="1" applyBorder="1" applyAlignment="1">
      <alignment horizontal="center" vertical="center" wrapText="1"/>
    </xf>
    <xf numFmtId="0" fontId="0" fillId="0" borderId="10" xfId="0" applyFill="1" applyBorder="1" applyAlignment="1">
      <alignment horizontal="center" vertical="center" wrapText="1"/>
    </xf>
    <xf numFmtId="0" fontId="14" fillId="0" borderId="0"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0" fillId="0" borderId="16" xfId="0" applyFill="1" applyBorder="1" applyAlignment="1">
      <alignment horizontal="center" wrapText="1"/>
    </xf>
    <xf numFmtId="0" fontId="31" fillId="0" borderId="0" xfId="0" applyFont="1" applyFill="1" applyBorder="1" applyAlignment="1">
      <alignment horizontal="center" vertical="center" wrapText="1"/>
    </xf>
    <xf numFmtId="0" fontId="0" fillId="0" borderId="10" xfId="0" applyFill="1" applyBorder="1" applyAlignment="1">
      <alignment horizontal="center" wrapText="1"/>
    </xf>
    <xf numFmtId="0" fontId="25" fillId="0" borderId="14" xfId="0" applyFont="1" applyFill="1" applyBorder="1" applyAlignment="1">
      <alignment horizontal="center" vertical="center"/>
    </xf>
    <xf numFmtId="0" fontId="25" fillId="0" borderId="0" xfId="0" applyFont="1" applyFill="1" applyBorder="1" applyAlignment="1">
      <alignment horizontal="center" vertical="center"/>
    </xf>
    <xf numFmtId="0" fontId="5" fillId="33" borderId="10" xfId="0" applyFont="1" applyFill="1" applyBorder="1" applyAlignment="1">
      <alignment horizontal="left" vertical="center" wrapText="1"/>
    </xf>
    <xf numFmtId="0" fontId="25" fillId="0" borderId="0" xfId="0" applyFont="1" applyFill="1" applyBorder="1" applyAlignment="1">
      <alignment horizontal="center" vertical="center" wrapText="1"/>
    </xf>
    <xf numFmtId="0" fontId="78" fillId="0" borderId="0" xfId="0" applyFont="1" applyFill="1" applyAlignment="1">
      <alignment horizontal="left" vertical="center"/>
    </xf>
    <xf numFmtId="0" fontId="61" fillId="0" borderId="13" xfId="0" applyFont="1" applyFill="1" applyBorder="1" applyAlignment="1">
      <alignment wrapText="1"/>
    </xf>
    <xf numFmtId="3" fontId="0" fillId="0" borderId="0" xfId="0" applyNumberFormat="1" applyFill="1" applyBorder="1" applyAlignment="1">
      <alignment horizontal="center" vertical="center"/>
    </xf>
    <xf numFmtId="2" fontId="92" fillId="0" borderId="10" xfId="0" applyNumberFormat="1" applyFont="1" applyFill="1" applyBorder="1" applyAlignment="1">
      <alignment horizontal="center" vertical="center" wrapText="1"/>
    </xf>
    <xf numFmtId="2" fontId="92" fillId="0" borderId="10" xfId="0" applyNumberFormat="1" applyFont="1" applyFill="1" applyBorder="1" applyAlignment="1">
      <alignment horizontal="justify" vertical="center" wrapText="1"/>
    </xf>
    <xf numFmtId="2" fontId="0" fillId="0" borderId="10" xfId="0" applyNumberFormat="1" applyFill="1" applyBorder="1" applyAlignment="1">
      <alignment horizontal="center" vertical="center" wrapText="1"/>
    </xf>
    <xf numFmtId="164" fontId="0" fillId="0" borderId="10" xfId="0" applyNumberFormat="1" applyFill="1" applyBorder="1" applyAlignment="1">
      <alignment horizontal="center" vertical="center" wrapText="1"/>
    </xf>
    <xf numFmtId="0" fontId="0" fillId="0" borderId="16" xfId="0" applyFill="1" applyBorder="1" applyAlignment="1">
      <alignment horizontal="justify" vertical="center" wrapText="1"/>
    </xf>
    <xf numFmtId="2" fontId="0" fillId="0" borderId="16" xfId="0" applyNumberFormat="1" applyFill="1" applyBorder="1" applyAlignment="1">
      <alignment horizontal="justify" vertical="center" wrapText="1"/>
    </xf>
    <xf numFmtId="0" fontId="0" fillId="0" borderId="16" xfId="0" applyFill="1" applyBorder="1" applyAlignment="1">
      <alignment horizontal="center" vertical="center" wrapText="1"/>
    </xf>
    <xf numFmtId="0" fontId="93" fillId="0" borderId="10" xfId="0" applyFont="1" applyFill="1" applyBorder="1" applyAlignment="1">
      <alignment horizontal="center" vertical="center" wrapText="1"/>
    </xf>
    <xf numFmtId="0" fontId="94" fillId="0" borderId="0" xfId="0" applyFont="1" applyFill="1" applyBorder="1" applyAlignment="1">
      <alignment horizontal="center" vertical="center" wrapText="1"/>
    </xf>
    <xf numFmtId="1" fontId="0" fillId="0" borderId="0" xfId="0" applyNumberFormat="1" applyFill="1" applyAlignment="1">
      <alignment horizontal="center" vertical="center" wrapText="1"/>
    </xf>
    <xf numFmtId="0" fontId="5" fillId="0" borderId="16" xfId="0" applyFont="1" applyFill="1" applyBorder="1" applyAlignment="1">
      <alignment horizontal="center" vertical="center" wrapText="1"/>
    </xf>
    <xf numFmtId="0" fontId="31" fillId="0" borderId="10" xfId="0" applyFont="1" applyFill="1" applyBorder="1" applyAlignment="1">
      <alignment horizontal="center" vertical="center" wrapText="1"/>
    </xf>
    <xf numFmtId="1" fontId="0" fillId="0" borderId="10" xfId="0" applyNumberFormat="1" applyFill="1" applyBorder="1" applyAlignment="1">
      <alignment horizontal="center" vertical="center" wrapText="1"/>
    </xf>
    <xf numFmtId="0" fontId="95" fillId="0" borderId="0" xfId="0" applyFont="1" applyFill="1" applyBorder="1" applyAlignment="1">
      <alignment horizontal="center" wrapText="1"/>
    </xf>
    <xf numFmtId="0" fontId="0" fillId="0" borderId="10" xfId="0" applyNumberFormat="1" applyFill="1" applyBorder="1" applyAlignment="1">
      <alignment horizontal="center" vertical="center" wrapText="1"/>
    </xf>
    <xf numFmtId="0" fontId="96" fillId="0" borderId="0"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0" fillId="0" borderId="28"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31" fillId="0" borderId="28"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97" fillId="0" borderId="27" xfId="0" applyFont="1" applyFill="1" applyBorder="1" applyAlignment="1">
      <alignment horizontal="justify" vertical="center" wrapText="1"/>
    </xf>
    <xf numFmtId="0" fontId="97" fillId="0" borderId="34" xfId="0" applyFont="1" applyFill="1" applyBorder="1" applyAlignment="1">
      <alignment horizontal="justify" vertical="center" wrapText="1"/>
    </xf>
    <xf numFmtId="0" fontId="97" fillId="0" borderId="29" xfId="0" applyFont="1" applyFill="1" applyBorder="1" applyAlignment="1">
      <alignment horizontal="justify" vertical="center" wrapText="1"/>
    </xf>
    <xf numFmtId="0" fontId="93" fillId="0" borderId="27" xfId="0" applyFont="1" applyFill="1" applyBorder="1" applyAlignment="1">
      <alignment horizontal="center" vertical="center" wrapText="1"/>
    </xf>
    <xf numFmtId="0" fontId="93" fillId="0" borderId="35"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1" fillId="0" borderId="38" xfId="0" applyFont="1" applyFill="1" applyBorder="1" applyAlignment="1" quotePrefix="1">
      <alignment horizontal="center" vertical="top" wrapText="1"/>
    </xf>
    <xf numFmtId="0" fontId="11" fillId="0" borderId="39" xfId="0" applyFont="1" applyFill="1" applyBorder="1" applyAlignment="1">
      <alignment horizontal="center" vertical="top" wrapText="1"/>
    </xf>
    <xf numFmtId="0" fontId="11" fillId="0" borderId="40" xfId="0" applyFont="1" applyFill="1" applyBorder="1" applyAlignment="1">
      <alignment horizontal="center" vertical="top" wrapText="1"/>
    </xf>
    <xf numFmtId="0" fontId="12" fillId="0" borderId="38" xfId="0" applyFont="1" applyFill="1" applyBorder="1" applyAlignment="1">
      <alignment horizontal="center" wrapText="1"/>
    </xf>
    <xf numFmtId="0" fontId="12" fillId="0" borderId="39" xfId="0" applyFont="1" applyFill="1" applyBorder="1" applyAlignment="1">
      <alignment horizontal="center" wrapText="1"/>
    </xf>
    <xf numFmtId="0" fontId="12" fillId="0" borderId="40" xfId="0" applyFont="1" applyFill="1" applyBorder="1" applyAlignment="1">
      <alignment horizontal="center" wrapText="1"/>
    </xf>
    <xf numFmtId="0" fontId="34" fillId="0" borderId="14"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0"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0" fillId="0" borderId="41" xfId="0" applyFill="1" applyBorder="1" applyAlignment="1">
      <alignment horizontal="justify" vertical="center" wrapText="1"/>
    </xf>
    <xf numFmtId="0" fontId="0" fillId="0" borderId="29" xfId="0" applyFill="1" applyBorder="1" applyAlignment="1">
      <alignment horizontal="justify" vertical="center" wrapText="1"/>
    </xf>
    <xf numFmtId="0" fontId="0" fillId="0" borderId="16" xfId="0"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33" fillId="0" borderId="44"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7" xfId="0" applyFill="1" applyBorder="1" applyAlignment="1">
      <alignment horizontal="center" vertical="center"/>
    </xf>
    <xf numFmtId="0" fontId="0" fillId="0" borderId="14" xfId="0" applyFill="1" applyBorder="1" applyAlignment="1">
      <alignment horizontal="center"/>
    </xf>
    <xf numFmtId="0" fontId="0" fillId="0" borderId="0" xfId="0" applyFill="1" applyBorder="1" applyAlignment="1">
      <alignment horizontal="center"/>
    </xf>
    <xf numFmtId="0" fontId="0" fillId="0" borderId="15" xfId="0" applyFill="1" applyBorder="1" applyAlignment="1">
      <alignment horizontal="center"/>
    </xf>
    <xf numFmtId="0" fontId="33" fillId="0" borderId="45" xfId="0" applyFont="1" applyFill="1" applyBorder="1" applyAlignment="1">
      <alignment horizontal="center" vertical="center" wrapText="1"/>
    </xf>
    <xf numFmtId="0" fontId="33" fillId="0" borderId="46" xfId="0" applyFont="1" applyFill="1" applyBorder="1" applyAlignment="1">
      <alignment horizontal="center" vertical="center" wrapText="1"/>
    </xf>
    <xf numFmtId="0" fontId="33" fillId="0" borderId="47" xfId="0" applyFont="1" applyFill="1" applyBorder="1" applyAlignment="1">
      <alignment horizontal="center" vertical="center" wrapText="1"/>
    </xf>
    <xf numFmtId="0" fontId="11" fillId="0" borderId="21" xfId="0" applyFont="1" applyFill="1" applyBorder="1" applyAlignment="1">
      <alignment horizontal="center"/>
    </xf>
    <xf numFmtId="0" fontId="11" fillId="0" borderId="20" xfId="0" applyFont="1" applyFill="1" applyBorder="1" applyAlignment="1">
      <alignment horizontal="center"/>
    </xf>
    <xf numFmtId="0" fontId="11" fillId="0" borderId="33" xfId="0" applyFont="1" applyFill="1" applyBorder="1" applyAlignment="1">
      <alignment horizontal="center"/>
    </xf>
    <xf numFmtId="0" fontId="11" fillId="0" borderId="14" xfId="0" applyFont="1" applyFill="1" applyBorder="1" applyAlignment="1">
      <alignment horizontal="left"/>
    </xf>
    <xf numFmtId="0" fontId="11" fillId="0" borderId="0" xfId="0" applyFont="1" applyFill="1" applyBorder="1" applyAlignment="1">
      <alignment horizontal="left"/>
    </xf>
    <xf numFmtId="0" fontId="11" fillId="0" borderId="15" xfId="0" applyFont="1" applyFill="1" applyBorder="1" applyAlignment="1">
      <alignment horizontal="left"/>
    </xf>
    <xf numFmtId="0" fontId="12" fillId="0" borderId="14" xfId="0" applyFont="1" applyFill="1" applyBorder="1" applyAlignment="1">
      <alignment horizontal="left"/>
    </xf>
    <xf numFmtId="0" fontId="12" fillId="0" borderId="0" xfId="0" applyFont="1" applyFill="1" applyBorder="1" applyAlignment="1">
      <alignment horizontal="left"/>
    </xf>
    <xf numFmtId="0" fontId="12" fillId="0" borderId="15" xfId="0" applyFont="1" applyFill="1" applyBorder="1" applyAlignment="1">
      <alignment horizontal="left"/>
    </xf>
    <xf numFmtId="0" fontId="12" fillId="0" borderId="21" xfId="0" applyFont="1" applyFill="1" applyBorder="1" applyAlignment="1">
      <alignment horizontal="center" vertical="top" wrapText="1"/>
    </xf>
    <xf numFmtId="0" fontId="12" fillId="0" borderId="20" xfId="0" applyFont="1" applyFill="1" applyBorder="1" applyAlignment="1">
      <alignment horizontal="center" vertical="top" wrapText="1"/>
    </xf>
    <xf numFmtId="0" fontId="12" fillId="0" borderId="48" xfId="0" applyFont="1" applyFill="1" applyBorder="1" applyAlignment="1">
      <alignment horizontal="center" vertical="top" wrapText="1"/>
    </xf>
    <xf numFmtId="0" fontId="12" fillId="0" borderId="14"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49" xfId="0" applyFont="1" applyFill="1" applyBorder="1" applyAlignment="1">
      <alignment horizontal="center" vertical="top" wrapText="1"/>
    </xf>
    <xf numFmtId="0" fontId="12" fillId="0" borderId="25" xfId="0" applyFont="1" applyFill="1" applyBorder="1" applyAlignment="1">
      <alignment horizontal="center" vertical="top" wrapText="1"/>
    </xf>
    <xf numFmtId="0" fontId="12" fillId="0" borderId="42" xfId="0" applyFont="1" applyFill="1" applyBorder="1" applyAlignment="1">
      <alignment horizontal="center" vertical="top" wrapText="1"/>
    </xf>
    <xf numFmtId="0" fontId="12" fillId="0" borderId="50" xfId="0" applyFont="1" applyFill="1" applyBorder="1" applyAlignment="1">
      <alignment horizontal="center" vertical="top" wrapText="1"/>
    </xf>
    <xf numFmtId="0" fontId="12" fillId="0" borderId="36"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2" fillId="0" borderId="41"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27" xfId="0" applyFont="1" applyFill="1" applyBorder="1" applyAlignment="1">
      <alignment horizontal="center" vertical="center"/>
    </xf>
    <xf numFmtId="0" fontId="31" fillId="0" borderId="0"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0" fillId="0" borderId="10" xfId="0" applyFill="1" applyBorder="1" applyAlignment="1">
      <alignment horizontal="center" vertical="center" wrapText="1"/>
    </xf>
    <xf numFmtId="0" fontId="17" fillId="0" borderId="51" xfId="0" applyFont="1" applyFill="1" applyBorder="1" applyAlignment="1" quotePrefix="1">
      <alignment horizontal="center" vertical="center" wrapText="1"/>
    </xf>
    <xf numFmtId="0" fontId="12" fillId="0" borderId="10"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80" fillId="0" borderId="51" xfId="0" applyFont="1" applyFill="1" applyBorder="1" applyAlignment="1">
      <alignment horizontal="center" vertical="center" wrapText="1"/>
    </xf>
    <xf numFmtId="0" fontId="82" fillId="0" borderId="10" xfId="0" applyFont="1" applyFill="1" applyBorder="1" applyAlignment="1">
      <alignment horizontal="center" vertical="center" wrapText="1"/>
    </xf>
    <xf numFmtId="0" fontId="82" fillId="0" borderId="52"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97" fillId="0" borderId="27" xfId="0" applyFont="1" applyFill="1" applyBorder="1" applyAlignment="1">
      <alignment horizontal="justify" vertical="justify" wrapText="1"/>
    </xf>
    <xf numFmtId="0" fontId="97" fillId="0" borderId="34" xfId="0" applyFont="1" applyFill="1" applyBorder="1" applyAlignment="1">
      <alignment horizontal="justify" vertical="justify" wrapText="1"/>
    </xf>
    <xf numFmtId="0" fontId="97" fillId="0" borderId="29" xfId="0" applyFont="1" applyFill="1" applyBorder="1" applyAlignment="1">
      <alignment horizontal="justify" vertical="justify" wrapText="1"/>
    </xf>
    <xf numFmtId="0" fontId="12" fillId="0" borderId="53"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12" fillId="0" borderId="27" xfId="0" applyFont="1" applyFill="1" applyBorder="1" applyAlignment="1">
      <alignment horizontal="center"/>
    </xf>
    <xf numFmtId="0" fontId="12" fillId="0" borderId="34" xfId="0" applyFont="1" applyFill="1" applyBorder="1" applyAlignment="1">
      <alignment horizontal="center"/>
    </xf>
    <xf numFmtId="0" fontId="12" fillId="0" borderId="29" xfId="0" applyFont="1" applyFill="1" applyBorder="1" applyAlignment="1">
      <alignment horizontal="center"/>
    </xf>
    <xf numFmtId="0" fontId="15" fillId="0" borderId="55" xfId="0" applyFont="1" applyFill="1" applyBorder="1" applyAlignment="1" quotePrefix="1">
      <alignment horizontal="center" vertical="center" wrapText="1"/>
    </xf>
    <xf numFmtId="0" fontId="15" fillId="0" borderId="0" xfId="0" applyFont="1" applyFill="1" applyBorder="1" applyAlignment="1" quotePrefix="1">
      <alignment horizontal="center" vertical="center" wrapText="1"/>
    </xf>
    <xf numFmtId="0" fontId="15" fillId="0" borderId="49" xfId="0" applyFont="1" applyFill="1" applyBorder="1" applyAlignment="1" quotePrefix="1">
      <alignment horizontal="center" vertical="center" wrapText="1"/>
    </xf>
    <xf numFmtId="0" fontId="15" fillId="0" borderId="56" xfId="0" applyFont="1" applyFill="1" applyBorder="1" applyAlignment="1" quotePrefix="1">
      <alignment horizontal="center" vertical="center" wrapText="1"/>
    </xf>
    <xf numFmtId="0" fontId="15" fillId="0" borderId="42" xfId="0" applyFont="1" applyFill="1" applyBorder="1" applyAlignment="1" quotePrefix="1">
      <alignment horizontal="center" vertical="center" wrapText="1"/>
    </xf>
    <xf numFmtId="0" fontId="15" fillId="0" borderId="50" xfId="0" applyFont="1" applyFill="1" applyBorder="1" applyAlignment="1" quotePrefix="1">
      <alignment horizontal="center" vertical="center" wrapText="1"/>
    </xf>
    <xf numFmtId="0" fontId="79" fillId="0" borderId="57" xfId="0" applyFont="1" applyFill="1" applyBorder="1" applyAlignment="1">
      <alignment horizontal="center" vertical="center" wrapText="1"/>
    </xf>
    <xf numFmtId="0" fontId="79" fillId="0" borderId="58" xfId="0" applyFont="1" applyFill="1" applyBorder="1" applyAlignment="1">
      <alignment horizontal="center" vertical="center" wrapText="1"/>
    </xf>
    <xf numFmtId="0" fontId="79" fillId="0" borderId="59" xfId="0" applyFont="1" applyFill="1" applyBorder="1" applyAlignment="1">
      <alignment horizontal="center" vertical="center" wrapText="1"/>
    </xf>
    <xf numFmtId="0" fontId="79" fillId="0" borderId="56" xfId="0" applyFont="1" applyFill="1" applyBorder="1" applyAlignment="1">
      <alignment horizontal="center" vertical="center" wrapText="1"/>
    </xf>
    <xf numFmtId="0" fontId="79" fillId="0" borderId="42" xfId="0" applyFont="1" applyFill="1" applyBorder="1" applyAlignment="1">
      <alignment horizontal="center" vertical="center" wrapText="1"/>
    </xf>
    <xf numFmtId="0" fontId="79" fillId="0" borderId="43" xfId="0" applyFont="1" applyFill="1" applyBorder="1" applyAlignment="1">
      <alignment horizontal="center" vertical="center" wrapText="1"/>
    </xf>
    <xf numFmtId="0" fontId="77" fillId="0" borderId="58" xfId="0" applyFont="1" applyFill="1" applyBorder="1" applyAlignment="1">
      <alignment horizontal="left" vertical="center"/>
    </xf>
    <xf numFmtId="0" fontId="12" fillId="0" borderId="56"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50" xfId="0" applyFont="1" applyFill="1" applyBorder="1" applyAlignment="1">
      <alignment horizontal="center" vertical="center"/>
    </xf>
    <xf numFmtId="0" fontId="12" fillId="0" borderId="35" xfId="0" applyFont="1" applyFill="1" applyBorder="1" applyAlignment="1">
      <alignment horizontal="center" vertical="center"/>
    </xf>
    <xf numFmtId="0" fontId="93" fillId="0" borderId="41" xfId="0" applyFont="1" applyFill="1" applyBorder="1" applyAlignment="1">
      <alignment horizontal="justify" vertical="center" wrapText="1"/>
    </xf>
    <xf numFmtId="0" fontId="93" fillId="0" borderId="29" xfId="0" applyFont="1" applyFill="1" applyBorder="1" applyAlignment="1">
      <alignment horizontal="justify" vertical="center" wrapText="1"/>
    </xf>
    <xf numFmtId="0" fontId="12" fillId="0" borderId="60" xfId="0" applyFont="1" applyFill="1" applyBorder="1" applyAlignment="1">
      <alignment horizontal="center"/>
    </xf>
    <xf numFmtId="0" fontId="12" fillId="0" borderId="61" xfId="0" applyFont="1" applyFill="1" applyBorder="1" applyAlignment="1">
      <alignment horizontal="center"/>
    </xf>
    <xf numFmtId="0" fontId="12" fillId="0" borderId="62" xfId="0" applyFont="1" applyFill="1" applyBorder="1" applyAlignment="1">
      <alignment horizontal="center"/>
    </xf>
    <xf numFmtId="0" fontId="12" fillId="0" borderId="63" xfId="0" applyFont="1" applyFill="1" applyBorder="1" applyAlignment="1">
      <alignment horizontal="center"/>
    </xf>
    <xf numFmtId="0" fontId="12" fillId="0" borderId="22" xfId="0" applyFont="1" applyFill="1" applyBorder="1" applyAlignment="1">
      <alignment horizontal="center"/>
    </xf>
    <xf numFmtId="0" fontId="12" fillId="0" borderId="30" xfId="0" applyFont="1" applyFill="1" applyBorder="1" applyAlignment="1">
      <alignment horizontal="center"/>
    </xf>
    <xf numFmtId="0" fontId="12" fillId="0" borderId="64" xfId="0" applyFont="1" applyFill="1" applyBorder="1" applyAlignment="1">
      <alignment horizontal="center"/>
    </xf>
    <xf numFmtId="0" fontId="14" fillId="0" borderId="65"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12" fillId="0" borderId="51"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6"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0" fillId="0" borderId="68" xfId="0" applyFill="1" applyBorder="1" applyAlignment="1">
      <alignment horizontal="center" wrapText="1"/>
    </xf>
    <xf numFmtId="0" fontId="0" fillId="0" borderId="16" xfId="0" applyFill="1" applyBorder="1" applyAlignment="1">
      <alignment horizontal="center" wrapText="1"/>
    </xf>
    <xf numFmtId="0" fontId="11" fillId="0" borderId="38" xfId="0" applyFont="1" applyFill="1" applyBorder="1" applyAlignment="1" quotePrefix="1">
      <alignment horizontal="center" vertical="center" wrapText="1"/>
    </xf>
    <xf numFmtId="0" fontId="11" fillId="0" borderId="39"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0" fillId="0" borderId="41" xfId="0" applyFont="1" applyFill="1" applyBorder="1" applyAlignment="1">
      <alignment horizontal="justify" vertical="center" wrapText="1"/>
    </xf>
    <xf numFmtId="0" fontId="0" fillId="0" borderId="29" xfId="0" applyFont="1" applyFill="1" applyBorder="1" applyAlignment="1">
      <alignment horizontal="justify" vertical="center" wrapText="1"/>
    </xf>
    <xf numFmtId="0" fontId="0" fillId="0" borderId="51"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27"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25" xfId="0" applyFill="1" applyBorder="1" applyAlignment="1">
      <alignment horizontal="center" wrapText="1"/>
    </xf>
    <xf numFmtId="0" fontId="0" fillId="0" borderId="50" xfId="0" applyFill="1" applyBorder="1" applyAlignment="1">
      <alignment horizontal="center" wrapText="1"/>
    </xf>
    <xf numFmtId="0" fontId="0" fillId="0" borderId="27" xfId="0" applyFill="1" applyBorder="1" applyAlignment="1">
      <alignment horizontal="center" wrapText="1"/>
    </xf>
    <xf numFmtId="0" fontId="0" fillId="0" borderId="29" xfId="0" applyFill="1" applyBorder="1" applyAlignment="1">
      <alignment horizontal="center" wrapText="1"/>
    </xf>
    <xf numFmtId="0" fontId="0" fillId="0" borderId="27" xfId="0" applyFill="1" applyBorder="1" applyAlignment="1">
      <alignment horizontal="center"/>
    </xf>
    <xf numFmtId="0" fontId="0" fillId="0" borderId="34" xfId="0" applyFill="1" applyBorder="1" applyAlignment="1">
      <alignment horizontal="center"/>
    </xf>
    <xf numFmtId="0" fontId="0" fillId="0" borderId="29" xfId="0" applyFill="1" applyBorder="1" applyAlignment="1">
      <alignment horizontal="center"/>
    </xf>
    <xf numFmtId="0" fontId="0" fillId="0" borderId="56" xfId="0" applyFill="1" applyBorder="1" applyAlignment="1">
      <alignment horizontal="center"/>
    </xf>
    <xf numFmtId="0" fontId="0" fillId="0" borderId="43" xfId="0" applyFill="1" applyBorder="1" applyAlignment="1">
      <alignment horizontal="center"/>
    </xf>
    <xf numFmtId="0" fontId="0" fillId="0" borderId="69" xfId="0" applyFill="1" applyBorder="1" applyAlignment="1">
      <alignment horizontal="center"/>
    </xf>
    <xf numFmtId="0" fontId="0" fillId="0" borderId="70" xfId="0" applyFill="1" applyBorder="1" applyAlignment="1">
      <alignment horizontal="center"/>
    </xf>
    <xf numFmtId="0" fontId="0" fillId="0" borderId="71" xfId="0" applyFill="1" applyBorder="1" applyAlignment="1">
      <alignment horizontal="center"/>
    </xf>
    <xf numFmtId="0" fontId="0" fillId="0" borderId="72" xfId="0" applyFill="1" applyBorder="1" applyAlignment="1">
      <alignment horizontal="center"/>
    </xf>
    <xf numFmtId="0" fontId="12" fillId="0" borderId="41" xfId="0" applyFont="1" applyFill="1" applyBorder="1" applyAlignment="1">
      <alignment horizontal="center" vertical="top" wrapText="1"/>
    </xf>
    <xf numFmtId="0" fontId="12" fillId="0" borderId="34" xfId="0" applyFont="1" applyFill="1" applyBorder="1" applyAlignment="1">
      <alignment horizontal="center" vertical="top" wrapText="1"/>
    </xf>
    <xf numFmtId="0" fontId="88" fillId="0" borderId="73" xfId="0" applyFont="1" applyFill="1" applyBorder="1" applyAlignment="1">
      <alignment horizontal="center" vertical="top" wrapText="1"/>
    </xf>
    <xf numFmtId="0" fontId="87" fillId="0" borderId="73" xfId="0" applyFont="1" applyFill="1" applyBorder="1" applyAlignment="1">
      <alignment horizontal="center" vertical="top" wrapText="1"/>
    </xf>
    <xf numFmtId="0" fontId="87" fillId="0" borderId="74" xfId="0" applyFont="1" applyFill="1" applyBorder="1" applyAlignment="1">
      <alignment horizontal="center" vertical="top" wrapText="1"/>
    </xf>
    <xf numFmtId="0" fontId="17" fillId="0" borderId="75" xfId="0" applyFont="1" applyFill="1" applyBorder="1" applyAlignment="1" quotePrefix="1">
      <alignment horizontal="center" vertical="center" wrapText="1"/>
    </xf>
    <xf numFmtId="0" fontId="17" fillId="0" borderId="58" xfId="0" applyFont="1" applyFill="1" applyBorder="1" applyAlignment="1" quotePrefix="1">
      <alignment horizontal="center" vertical="center" wrapText="1"/>
    </xf>
    <xf numFmtId="0" fontId="17" fillId="0" borderId="59" xfId="0" applyFont="1" applyFill="1" applyBorder="1" applyAlignment="1" quotePrefix="1">
      <alignment horizontal="center" vertical="center" wrapText="1"/>
    </xf>
    <xf numFmtId="0" fontId="17" fillId="0" borderId="25" xfId="0" applyFont="1" applyFill="1" applyBorder="1" applyAlignment="1" quotePrefix="1">
      <alignment horizontal="center" vertical="center" wrapText="1"/>
    </xf>
    <xf numFmtId="0" fontId="17" fillId="0" borderId="42" xfId="0" applyFont="1" applyFill="1" applyBorder="1" applyAlignment="1" quotePrefix="1">
      <alignment horizontal="center" vertical="center" wrapText="1"/>
    </xf>
    <xf numFmtId="0" fontId="17" fillId="0" borderId="43" xfId="0" applyFont="1" applyFill="1" applyBorder="1" applyAlignment="1" quotePrefix="1">
      <alignment horizontal="center" vertical="center" wrapText="1"/>
    </xf>
    <xf numFmtId="0" fontId="17" fillId="0" borderId="76" xfId="0" applyFont="1" applyFill="1" applyBorder="1" applyAlignment="1">
      <alignment horizontal="center" vertical="center" wrapText="1"/>
    </xf>
    <xf numFmtId="0" fontId="17" fillId="0" borderId="62" xfId="0" applyFont="1" applyFill="1" applyBorder="1" applyAlignment="1">
      <alignment horizontal="center" vertical="center" wrapText="1"/>
    </xf>
    <xf numFmtId="0" fontId="17" fillId="0" borderId="7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0" fillId="0" borderId="51" xfId="0" applyFill="1" applyBorder="1" applyAlignment="1">
      <alignment horizontal="justify" vertical="center" wrapText="1"/>
    </xf>
    <xf numFmtId="0" fontId="0" fillId="0" borderId="10" xfId="0" applyFill="1" applyBorder="1" applyAlignment="1">
      <alignment horizontal="justify" vertical="center" wrapText="1"/>
    </xf>
    <xf numFmtId="0" fontId="0" fillId="0" borderId="41" xfId="0" applyFill="1" applyBorder="1" applyAlignment="1">
      <alignment horizontal="center" wrapText="1"/>
    </xf>
    <xf numFmtId="0" fontId="0" fillId="0" borderId="35" xfId="0" applyFill="1" applyBorder="1" applyAlignment="1">
      <alignment horizontal="center"/>
    </xf>
    <xf numFmtId="0" fontId="31" fillId="0" borderId="12" xfId="0" applyFont="1" applyFill="1" applyBorder="1" applyAlignment="1">
      <alignment horizontal="center" vertical="center" wrapText="1"/>
    </xf>
    <xf numFmtId="2" fontId="31" fillId="0" borderId="12"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33" fillId="0" borderId="12" xfId="0" applyFont="1" applyFill="1" applyBorder="1" applyAlignment="1">
      <alignment horizontal="center" vertical="center" wrapText="1"/>
    </xf>
    <xf numFmtId="2" fontId="33" fillId="0" borderId="45" xfId="0" applyNumberFormat="1" applyFont="1" applyFill="1" applyBorder="1" applyAlignment="1">
      <alignment horizontal="center" vertical="center" wrapText="1"/>
    </xf>
    <xf numFmtId="2" fontId="33" fillId="0" borderId="46" xfId="0" applyNumberFormat="1" applyFont="1" applyFill="1" applyBorder="1" applyAlignment="1">
      <alignment horizontal="center" vertical="center" wrapText="1"/>
    </xf>
    <xf numFmtId="2" fontId="33" fillId="0" borderId="47" xfId="0" applyNumberFormat="1" applyFont="1" applyFill="1" applyBorder="1" applyAlignment="1">
      <alignment horizontal="center" vertical="center" wrapText="1"/>
    </xf>
    <xf numFmtId="0" fontId="93" fillId="0" borderId="27" xfId="0" applyFont="1" applyFill="1" applyBorder="1" applyAlignment="1">
      <alignment horizontal="center" vertical="center"/>
    </xf>
    <xf numFmtId="0" fontId="93" fillId="0" borderId="35" xfId="0" applyFont="1" applyFill="1" applyBorder="1" applyAlignment="1">
      <alignment horizontal="center" vertical="center"/>
    </xf>
    <xf numFmtId="0" fontId="11" fillId="0" borderId="38" xfId="0" applyFont="1" applyFill="1" applyBorder="1" applyAlignment="1" quotePrefix="1">
      <alignment horizontal="center" wrapText="1"/>
    </xf>
    <xf numFmtId="0" fontId="11" fillId="0" borderId="39" xfId="0" applyFont="1" applyFill="1" applyBorder="1" applyAlignment="1">
      <alignment horizontal="center" wrapText="1"/>
    </xf>
    <xf numFmtId="0" fontId="11" fillId="0" borderId="40" xfId="0" applyFont="1" applyFill="1" applyBorder="1" applyAlignment="1">
      <alignment horizontal="center" wrapText="1"/>
    </xf>
    <xf numFmtId="2" fontId="33" fillId="0" borderId="21" xfId="0" applyNumberFormat="1" applyFont="1" applyFill="1" applyBorder="1" applyAlignment="1">
      <alignment horizontal="center" vertical="center" wrapText="1"/>
    </xf>
    <xf numFmtId="2" fontId="33" fillId="0" borderId="20" xfId="0" applyNumberFormat="1" applyFont="1" applyFill="1" applyBorder="1" applyAlignment="1">
      <alignment horizontal="center" vertical="center" wrapText="1"/>
    </xf>
    <xf numFmtId="2" fontId="33" fillId="0" borderId="33" xfId="0" applyNumberFormat="1" applyFont="1" applyFill="1" applyBorder="1" applyAlignment="1">
      <alignment horizontal="center" vertical="center" wrapText="1"/>
    </xf>
    <xf numFmtId="2" fontId="33" fillId="0" borderId="14" xfId="0" applyNumberFormat="1" applyFont="1" applyFill="1" applyBorder="1" applyAlignment="1">
      <alignment horizontal="center" vertical="center" wrapText="1"/>
    </xf>
    <xf numFmtId="2" fontId="33" fillId="0" borderId="0" xfId="0" applyNumberFormat="1" applyFont="1" applyFill="1" applyBorder="1" applyAlignment="1">
      <alignment horizontal="center" vertical="center" wrapText="1"/>
    </xf>
    <xf numFmtId="2" fontId="33" fillId="0" borderId="15" xfId="0" applyNumberFormat="1" applyFont="1" applyFill="1" applyBorder="1" applyAlignment="1">
      <alignment horizontal="center" vertical="center" wrapText="1"/>
    </xf>
    <xf numFmtId="2" fontId="33" fillId="0" borderId="17" xfId="0" applyNumberFormat="1" applyFont="1" applyFill="1" applyBorder="1" applyAlignment="1">
      <alignment horizontal="center" vertical="center" wrapText="1"/>
    </xf>
    <xf numFmtId="2" fontId="33" fillId="0" borderId="18" xfId="0" applyNumberFormat="1" applyFont="1" applyFill="1" applyBorder="1" applyAlignment="1">
      <alignment horizontal="center" vertical="center" wrapText="1"/>
    </xf>
    <xf numFmtId="2" fontId="33" fillId="0" borderId="19" xfId="0" applyNumberFormat="1"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5" fillId="0" borderId="57" xfId="0" applyFont="1" applyFill="1" applyBorder="1" applyAlignment="1" quotePrefix="1">
      <alignment horizontal="center" vertical="center" wrapText="1"/>
    </xf>
    <xf numFmtId="0" fontId="15" fillId="0" borderId="58" xfId="0" applyFont="1" applyFill="1" applyBorder="1" applyAlignment="1" quotePrefix="1">
      <alignment horizontal="center" vertical="center" wrapText="1"/>
    </xf>
    <xf numFmtId="0" fontId="15" fillId="0" borderId="78" xfId="0" applyFont="1" applyFill="1" applyBorder="1" applyAlignment="1" quotePrefix="1">
      <alignment horizontal="center" vertical="center" wrapText="1"/>
    </xf>
    <xf numFmtId="0" fontId="33" fillId="0" borderId="42" xfId="0" applyFont="1" applyFill="1" applyBorder="1" applyAlignment="1">
      <alignment horizontal="center" vertical="center" wrapText="1"/>
    </xf>
    <xf numFmtId="0" fontId="80" fillId="0" borderId="41" xfId="0" applyFont="1" applyFill="1" applyBorder="1" applyAlignment="1">
      <alignment horizontal="center" vertical="center" wrapText="1"/>
    </xf>
    <xf numFmtId="0" fontId="80" fillId="0" borderId="34" xfId="0" applyFont="1" applyFill="1" applyBorder="1" applyAlignment="1">
      <alignment horizontal="center" vertical="center" wrapText="1"/>
    </xf>
    <xf numFmtId="0" fontId="80" fillId="0" borderId="35" xfId="0" applyFont="1" applyFill="1" applyBorder="1" applyAlignment="1">
      <alignment horizontal="center" vertical="center" wrapText="1"/>
    </xf>
    <xf numFmtId="0" fontId="12" fillId="0" borderId="75" xfId="0" applyFont="1" applyFill="1" applyBorder="1" applyAlignment="1">
      <alignment horizontal="center" vertical="top" wrapText="1"/>
    </xf>
    <xf numFmtId="0" fontId="12" fillId="0" borderId="59" xfId="0" applyFont="1" applyFill="1" applyBorder="1" applyAlignment="1">
      <alignment horizontal="center" vertical="top" wrapText="1"/>
    </xf>
    <xf numFmtId="0" fontId="12" fillId="0" borderId="17" xfId="0" applyFont="1" applyFill="1" applyBorder="1" applyAlignment="1">
      <alignment horizontal="center" vertical="top" wrapText="1"/>
    </xf>
    <xf numFmtId="0" fontId="12" fillId="0" borderId="19" xfId="0" applyFont="1" applyFill="1" applyBorder="1" applyAlignment="1">
      <alignment horizontal="center" vertical="top" wrapText="1"/>
    </xf>
    <xf numFmtId="0" fontId="89" fillId="0" borderId="0" xfId="0" applyFont="1" applyFill="1" applyBorder="1" applyAlignment="1">
      <alignment horizontal="center" vertical="top" wrapText="1"/>
    </xf>
    <xf numFmtId="0" fontId="89" fillId="0" borderId="15" xfId="0" applyFont="1" applyFill="1" applyBorder="1" applyAlignment="1">
      <alignment horizontal="center" vertical="top" wrapText="1"/>
    </xf>
    <xf numFmtId="0" fontId="89" fillId="0" borderId="18" xfId="0" applyFont="1" applyFill="1" applyBorder="1" applyAlignment="1">
      <alignment horizontal="center" vertical="top" wrapText="1"/>
    </xf>
    <xf numFmtId="0" fontId="89" fillId="0" borderId="19" xfId="0" applyFont="1" applyFill="1" applyBorder="1" applyAlignment="1">
      <alignment horizontal="center" vertical="top" wrapText="1"/>
    </xf>
    <xf numFmtId="0" fontId="12" fillId="0" borderId="63"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64" xfId="0" applyFont="1" applyFill="1" applyBorder="1" applyAlignment="1">
      <alignment horizontal="center" vertical="center"/>
    </xf>
    <xf numFmtId="0" fontId="86" fillId="0" borderId="13" xfId="0" applyFont="1" applyFill="1" applyBorder="1" applyAlignment="1">
      <alignment horizontal="center" vertical="top" wrapText="1"/>
    </xf>
    <xf numFmtId="0" fontId="87" fillId="0" borderId="13" xfId="0" applyFont="1" applyFill="1" applyBorder="1" applyAlignment="1">
      <alignment horizontal="center" vertical="top" wrapText="1"/>
    </xf>
    <xf numFmtId="0" fontId="87" fillId="0" borderId="79" xfId="0" applyFont="1" applyFill="1" applyBorder="1" applyAlignment="1">
      <alignment horizontal="center" vertical="top" wrapText="1"/>
    </xf>
    <xf numFmtId="0" fontId="31" fillId="0" borderId="45"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31" fillId="0" borderId="47" xfId="0" applyFont="1" applyFill="1" applyBorder="1" applyAlignment="1">
      <alignment horizontal="center" vertical="center" wrapText="1"/>
    </xf>
    <xf numFmtId="0" fontId="90" fillId="0" borderId="10" xfId="0" applyFont="1" applyFill="1" applyBorder="1" applyAlignment="1">
      <alignment horizontal="center" vertical="top" wrapText="1"/>
    </xf>
    <xf numFmtId="0" fontId="83" fillId="0" borderId="10" xfId="0" applyFont="1" applyFill="1" applyBorder="1" applyAlignment="1">
      <alignment horizontal="center" vertical="top" wrapText="1"/>
    </xf>
    <xf numFmtId="0" fontId="83" fillId="0" borderId="52" xfId="0" applyFont="1" applyFill="1" applyBorder="1" applyAlignment="1">
      <alignment horizontal="center" vertical="top" wrapText="1"/>
    </xf>
    <xf numFmtId="2" fontId="31" fillId="0" borderId="45" xfId="0" applyNumberFormat="1" applyFont="1" applyFill="1" applyBorder="1" applyAlignment="1">
      <alignment horizontal="center" vertical="center" wrapText="1"/>
    </xf>
    <xf numFmtId="2" fontId="31" fillId="0" borderId="46" xfId="0" applyNumberFormat="1" applyFont="1" applyFill="1" applyBorder="1" applyAlignment="1">
      <alignment horizontal="center" vertical="center" wrapText="1"/>
    </xf>
    <xf numFmtId="2" fontId="31" fillId="0" borderId="47" xfId="0" applyNumberFormat="1"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31" fillId="0" borderId="37" xfId="0" applyFont="1" applyFill="1" applyBorder="1" applyAlignment="1">
      <alignment horizontal="center" vertical="center" wrapText="1"/>
    </xf>
    <xf numFmtId="0" fontId="25" fillId="0" borderId="14"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92" fillId="0" borderId="27" xfId="0" applyFont="1" applyFill="1" applyBorder="1" applyAlignment="1">
      <alignment horizontal="center" vertical="center" wrapText="1"/>
    </xf>
    <xf numFmtId="0" fontId="92" fillId="0" borderId="35"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33"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42" xfId="0" applyFont="1" applyFill="1" applyBorder="1" applyAlignment="1">
      <alignment horizontal="center" vertical="center" wrapText="1"/>
    </xf>
    <xf numFmtId="0" fontId="44" fillId="0" borderId="43" xfId="0" applyFont="1" applyFill="1" applyBorder="1" applyAlignment="1">
      <alignment horizontal="center" vertical="center" wrapText="1"/>
    </xf>
    <xf numFmtId="0" fontId="88" fillId="0" borderId="10" xfId="0" applyFont="1" applyFill="1" applyBorder="1" applyAlignment="1">
      <alignment horizontal="center" vertical="top" wrapText="1"/>
    </xf>
    <xf numFmtId="0" fontId="87" fillId="0" borderId="10" xfId="0" applyFont="1" applyFill="1" applyBorder="1" applyAlignment="1">
      <alignment horizontal="center" vertical="top" wrapText="1"/>
    </xf>
    <xf numFmtId="0" fontId="87" fillId="0" borderId="52" xfId="0" applyFont="1" applyFill="1" applyBorder="1" applyAlignment="1">
      <alignment horizontal="center" vertical="top" wrapText="1"/>
    </xf>
    <xf numFmtId="0" fontId="0" fillId="0" borderId="51" xfId="0" applyFill="1" applyBorder="1" applyAlignment="1">
      <alignment horizontal="center" wrapText="1"/>
    </xf>
    <xf numFmtId="0" fontId="0" fillId="0" borderId="10" xfId="0" applyFill="1" applyBorder="1" applyAlignment="1">
      <alignment horizontal="center" wrapText="1"/>
    </xf>
    <xf numFmtId="0" fontId="12" fillId="0" borderId="34" xfId="0" applyFont="1" applyFill="1" applyBorder="1" applyAlignment="1">
      <alignment horizontal="center" vertical="center"/>
    </xf>
    <xf numFmtId="0" fontId="86" fillId="0" borderId="13" xfId="0" applyFont="1" applyFill="1" applyBorder="1" applyAlignment="1">
      <alignment horizontal="center" vertical="center" wrapText="1"/>
    </xf>
    <xf numFmtId="0" fontId="87" fillId="0" borderId="13" xfId="0" applyFont="1" applyFill="1" applyBorder="1" applyAlignment="1">
      <alignment horizontal="center" vertical="center" wrapText="1"/>
    </xf>
    <xf numFmtId="0" fontId="87" fillId="0" borderId="10" xfId="0" applyFont="1" applyFill="1" applyBorder="1" applyAlignment="1">
      <alignment horizontal="center" vertical="center" wrapText="1"/>
    </xf>
    <xf numFmtId="0" fontId="87" fillId="0" borderId="79" xfId="0" applyFont="1" applyFill="1" applyBorder="1" applyAlignment="1">
      <alignment horizontal="center" vertical="center" wrapText="1"/>
    </xf>
    <xf numFmtId="0" fontId="34" fillId="0" borderId="80" xfId="0" applyFont="1" applyFill="1" applyBorder="1" applyAlignment="1">
      <alignment horizontal="center" vertical="center"/>
    </xf>
    <xf numFmtId="0" fontId="34" fillId="0" borderId="81" xfId="0" applyFont="1" applyFill="1" applyBorder="1" applyAlignment="1">
      <alignment horizontal="center" vertical="center" wrapText="1"/>
    </xf>
    <xf numFmtId="0" fontId="0" fillId="0" borderId="80" xfId="0" applyFill="1" applyBorder="1" applyAlignment="1">
      <alignment horizontal="center"/>
    </xf>
    <xf numFmtId="0" fontId="0" fillId="0" borderId="81" xfId="0" applyFill="1" applyBorder="1" applyAlignment="1">
      <alignment horizontal="center"/>
    </xf>
    <xf numFmtId="0" fontId="0" fillId="0" borderId="82" xfId="0" applyFill="1" applyBorder="1" applyAlignment="1">
      <alignment horizontal="justify" vertical="center" wrapText="1"/>
    </xf>
    <xf numFmtId="0" fontId="93" fillId="0" borderId="83" xfId="0" applyFont="1" applyFill="1" applyBorder="1" applyAlignment="1">
      <alignment horizontal="center" vertical="center" wrapText="1"/>
    </xf>
    <xf numFmtId="0" fontId="0" fillId="0" borderId="84" xfId="0" applyFill="1" applyBorder="1" applyAlignment="1">
      <alignment horizontal="justify" vertical="center" wrapText="1"/>
    </xf>
    <xf numFmtId="1" fontId="0" fillId="0" borderId="27" xfId="0" applyNumberFormat="1" applyFill="1" applyBorder="1" applyAlignment="1">
      <alignment horizontal="center" vertical="center" wrapText="1"/>
    </xf>
    <xf numFmtId="1" fontId="0" fillId="0" borderId="29" xfId="0" applyNumberFormat="1" applyFill="1" applyBorder="1" applyAlignment="1">
      <alignment horizontal="center" vertical="center" wrapText="1"/>
    </xf>
    <xf numFmtId="0" fontId="0" fillId="0" borderId="82" xfId="0" applyFont="1" applyFill="1" applyBorder="1" applyAlignment="1">
      <alignment horizontal="justify" vertical="center" wrapText="1"/>
    </xf>
    <xf numFmtId="0" fontId="89" fillId="0" borderId="58" xfId="0" applyFont="1" applyFill="1" applyBorder="1" applyAlignment="1">
      <alignment horizontal="center" vertical="center" wrapText="1"/>
    </xf>
    <xf numFmtId="0" fontId="89" fillId="0" borderId="59" xfId="0" applyFont="1" applyFill="1" applyBorder="1" applyAlignment="1">
      <alignment horizontal="center" vertical="center" wrapText="1"/>
    </xf>
    <xf numFmtId="0" fontId="89" fillId="0" borderId="18" xfId="0" applyFont="1" applyFill="1" applyBorder="1" applyAlignment="1">
      <alignment horizontal="center" vertical="center" wrapText="1"/>
    </xf>
    <xf numFmtId="0" fontId="89" fillId="0" borderId="19" xfId="0" applyFont="1" applyFill="1" applyBorder="1" applyAlignment="1">
      <alignment horizontal="center" vertical="center" wrapText="1"/>
    </xf>
    <xf numFmtId="1" fontId="31" fillId="0" borderId="45" xfId="0" applyNumberFormat="1" applyFont="1" applyFill="1" applyBorder="1" applyAlignment="1">
      <alignment horizontal="center" vertical="center" wrapText="1"/>
    </xf>
    <xf numFmtId="1" fontId="31" fillId="0" borderId="46" xfId="0" applyNumberFormat="1" applyFont="1" applyFill="1" applyBorder="1" applyAlignment="1">
      <alignment horizontal="center" vertical="center" wrapText="1"/>
    </xf>
    <xf numFmtId="1" fontId="31" fillId="0" borderId="47" xfId="0" applyNumberFormat="1" applyFont="1" applyFill="1" applyBorder="1" applyAlignment="1">
      <alignment horizontal="center" vertical="center" wrapText="1"/>
    </xf>
    <xf numFmtId="0" fontId="14" fillId="0" borderId="14"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5" fillId="0" borderId="57" xfId="0" applyFont="1" applyFill="1" applyBorder="1" applyAlignment="1">
      <alignment horizontal="left" wrapText="1"/>
    </xf>
    <xf numFmtId="0" fontId="5" fillId="0" borderId="58" xfId="0" applyFont="1" applyFill="1" applyBorder="1" applyAlignment="1">
      <alignment horizontal="left" wrapText="1"/>
    </xf>
    <xf numFmtId="0" fontId="11" fillId="0" borderId="85" xfId="0" applyFont="1" applyFill="1" applyBorder="1" applyAlignment="1" quotePrefix="1">
      <alignment horizontal="center" wrapText="1"/>
    </xf>
    <xf numFmtId="0" fontId="11" fillId="0" borderId="86" xfId="0" applyFont="1" applyFill="1" applyBorder="1" applyAlignment="1">
      <alignment horizontal="center" wrapText="1"/>
    </xf>
    <xf numFmtId="0" fontId="11" fillId="0" borderId="26" xfId="0" applyFont="1" applyFill="1" applyBorder="1" applyAlignment="1">
      <alignment horizontal="center" wrapText="1"/>
    </xf>
    <xf numFmtId="0" fontId="12" fillId="0" borderId="75" xfId="0" applyFont="1" applyFill="1" applyBorder="1" applyAlignment="1">
      <alignment horizontal="center" wrapText="1"/>
    </xf>
    <xf numFmtId="0" fontId="12" fillId="0" borderId="58" xfId="0" applyFont="1" applyFill="1" applyBorder="1" applyAlignment="1">
      <alignment horizontal="center" wrapText="1"/>
    </xf>
    <xf numFmtId="0" fontId="12" fillId="0" borderId="59" xfId="0" applyFont="1" applyFill="1" applyBorder="1" applyAlignment="1">
      <alignment horizontal="center" wrapText="1"/>
    </xf>
    <xf numFmtId="0" fontId="12" fillId="0" borderId="25" xfId="0" applyFont="1" applyFill="1" applyBorder="1" applyAlignment="1">
      <alignment horizontal="center" wrapText="1"/>
    </xf>
    <xf numFmtId="0" fontId="12" fillId="0" borderId="42" xfId="0" applyFont="1" applyFill="1" applyBorder="1" applyAlignment="1">
      <alignment horizontal="center" wrapText="1"/>
    </xf>
    <xf numFmtId="0" fontId="12" fillId="0" borderId="43" xfId="0" applyFont="1" applyFill="1" applyBorder="1" applyAlignment="1">
      <alignment horizontal="center" wrapText="1"/>
    </xf>
    <xf numFmtId="0" fontId="0" fillId="0" borderId="57" xfId="0" applyFill="1" applyBorder="1" applyAlignment="1">
      <alignment horizontal="center"/>
    </xf>
    <xf numFmtId="0" fontId="0" fillId="0" borderId="58" xfId="0" applyFill="1" applyBorder="1" applyAlignment="1">
      <alignment horizontal="center"/>
    </xf>
    <xf numFmtId="0" fontId="0" fillId="0" borderId="78" xfId="0" applyFill="1" applyBorder="1" applyAlignment="1">
      <alignment horizontal="center"/>
    </xf>
    <xf numFmtId="0" fontId="0" fillId="0" borderId="59" xfId="0" applyFill="1" applyBorder="1" applyAlignment="1">
      <alignment horizontal="center"/>
    </xf>
    <xf numFmtId="0" fontId="0" fillId="0" borderId="56" xfId="0" applyFill="1" applyBorder="1" applyAlignment="1">
      <alignment horizontal="center" wrapText="1"/>
    </xf>
    <xf numFmtId="0" fontId="14" fillId="0" borderId="21"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89" fillId="0" borderId="10" xfId="0" applyFont="1" applyFill="1" applyBorder="1" applyAlignment="1">
      <alignment horizontal="center" vertical="center" wrapText="1"/>
    </xf>
    <xf numFmtId="0" fontId="81" fillId="0" borderId="10" xfId="0" applyFont="1" applyFill="1" applyBorder="1" applyAlignment="1">
      <alignment horizontal="center" vertical="center" wrapText="1"/>
    </xf>
    <xf numFmtId="0" fontId="81" fillId="0" borderId="52" xfId="0" applyFont="1" applyFill="1" applyBorder="1" applyAlignment="1">
      <alignment horizontal="center" vertical="center" wrapText="1"/>
    </xf>
    <xf numFmtId="0" fontId="0" fillId="0" borderId="41" xfId="0" applyFill="1" applyBorder="1" applyAlignment="1">
      <alignment horizontal="center" vertical="center" wrapText="1"/>
    </xf>
    <xf numFmtId="0" fontId="12" fillId="0" borderId="36"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55"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30" xfId="0" applyFont="1" applyFill="1" applyBorder="1" applyAlignment="1">
      <alignment horizontal="center" vertical="center" wrapText="1"/>
    </xf>
    <xf numFmtId="0" fontId="12" fillId="0" borderId="21"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25" xfId="0" applyFont="1" applyFill="1" applyBorder="1" applyAlignment="1">
      <alignment horizontal="center" vertical="center"/>
    </xf>
    <xf numFmtId="0" fontId="98" fillId="0" borderId="27" xfId="0" applyFont="1" applyFill="1" applyBorder="1" applyAlignment="1">
      <alignment horizontal="center" vertical="center" wrapText="1"/>
    </xf>
    <xf numFmtId="0" fontId="98" fillId="0" borderId="34" xfId="0" applyFont="1" applyFill="1" applyBorder="1" applyAlignment="1">
      <alignment horizontal="center" vertical="center" wrapText="1"/>
    </xf>
    <xf numFmtId="0" fontId="98" fillId="0" borderId="35" xfId="0" applyFont="1" applyFill="1" applyBorder="1" applyAlignment="1">
      <alignment horizontal="center" vertical="center" wrapText="1"/>
    </xf>
    <xf numFmtId="0" fontId="12" fillId="0" borderId="53"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54" xfId="0" applyFont="1" applyFill="1" applyBorder="1" applyAlignment="1">
      <alignment horizontal="center" vertical="center"/>
    </xf>
    <xf numFmtId="0" fontId="12" fillId="0" borderId="66"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78" fillId="0" borderId="58" xfId="0" applyFont="1" applyFill="1" applyBorder="1" applyAlignment="1">
      <alignment horizontal="left" vertical="center"/>
    </xf>
    <xf numFmtId="0" fontId="12" fillId="0" borderId="65"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87" xfId="0" applyFont="1" applyFill="1" applyBorder="1" applyAlignment="1">
      <alignment horizontal="center" vertical="center" wrapText="1"/>
    </xf>
    <xf numFmtId="0" fontId="8" fillId="0" borderId="88" xfId="0" applyFont="1" applyFill="1" applyBorder="1" applyAlignment="1">
      <alignment horizontal="center" vertical="center" wrapText="1"/>
    </xf>
    <xf numFmtId="0" fontId="8" fillId="0" borderId="89" xfId="0" applyFont="1" applyFill="1" applyBorder="1" applyAlignment="1">
      <alignment horizontal="center" vertical="center" wrapText="1"/>
    </xf>
    <xf numFmtId="0" fontId="8" fillId="0" borderId="90" xfId="0" applyFont="1" applyFill="1" applyBorder="1" applyAlignment="1">
      <alignment horizontal="center" vertical="center" wrapText="1"/>
    </xf>
    <xf numFmtId="0" fontId="8" fillId="0" borderId="9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4" fillId="0" borderId="28" xfId="0" applyFont="1" applyFill="1" applyBorder="1" applyAlignment="1">
      <alignment horizontal="center" vertical="top" wrapText="1"/>
    </xf>
    <xf numFmtId="0" fontId="14" fillId="0" borderId="23" xfId="0" applyFont="1" applyFill="1" applyBorder="1" applyAlignment="1">
      <alignment horizontal="center" vertical="top" wrapText="1"/>
    </xf>
    <xf numFmtId="0" fontId="14" fillId="0" borderId="24" xfId="0" applyFont="1" applyFill="1" applyBorder="1" applyAlignment="1">
      <alignment horizontal="center" vertical="top" wrapText="1"/>
    </xf>
    <xf numFmtId="2" fontId="34" fillId="0" borderId="28" xfId="0" applyNumberFormat="1" applyFont="1" applyFill="1" applyBorder="1" applyAlignment="1">
      <alignment horizontal="center" vertical="center" wrapText="1"/>
    </xf>
    <xf numFmtId="2" fontId="34" fillId="0" borderId="23" xfId="0" applyNumberFormat="1" applyFont="1" applyFill="1" applyBorder="1" applyAlignment="1">
      <alignment horizontal="center" vertical="center" wrapText="1"/>
    </xf>
    <xf numFmtId="2" fontId="34" fillId="0" borderId="24" xfId="0" applyNumberFormat="1"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2" fontId="31" fillId="0" borderId="28" xfId="0" applyNumberFormat="1" applyFont="1" applyFill="1" applyBorder="1" applyAlignment="1">
      <alignment horizontal="center" vertical="center" wrapText="1"/>
    </xf>
    <xf numFmtId="2" fontId="31" fillId="0" borderId="23" xfId="0" applyNumberFormat="1" applyFont="1" applyFill="1" applyBorder="1" applyAlignment="1">
      <alignment horizontal="center" vertical="center" wrapText="1"/>
    </xf>
    <xf numFmtId="2" fontId="31" fillId="0" borderId="24" xfId="0" applyNumberFormat="1" applyFont="1" applyFill="1" applyBorder="1" applyAlignment="1">
      <alignment horizontal="center" vertical="center" wrapText="1"/>
    </xf>
    <xf numFmtId="0" fontId="92" fillId="0" borderId="34" xfId="0" applyFont="1" applyFill="1" applyBorder="1" applyAlignment="1">
      <alignment horizontal="center" vertical="center" wrapText="1"/>
    </xf>
    <xf numFmtId="0" fontId="86" fillId="0" borderId="23" xfId="0" applyFont="1" applyFill="1" applyBorder="1" applyAlignment="1">
      <alignment horizontal="center" vertical="top" wrapText="1"/>
    </xf>
    <xf numFmtId="0" fontId="86" fillId="0" borderId="24" xfId="0" applyFont="1" applyFill="1" applyBorder="1" applyAlignment="1">
      <alignment horizontal="center" vertical="top" wrapText="1"/>
    </xf>
    <xf numFmtId="0" fontId="0" fillId="0" borderId="28"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92" xfId="0" applyFill="1" applyBorder="1" applyAlignment="1">
      <alignment horizontal="center" wrapText="1"/>
    </xf>
    <xf numFmtId="0" fontId="0" fillId="0" borderId="71" xfId="0" applyFill="1" applyBorder="1" applyAlignment="1">
      <alignment horizontal="center" wrapText="1"/>
    </xf>
    <xf numFmtId="0" fontId="11" fillId="0" borderId="39" xfId="0" applyFont="1" applyFill="1" applyBorder="1" applyAlignment="1" quotePrefix="1">
      <alignment horizontal="center" vertical="center" wrapText="1"/>
    </xf>
    <xf numFmtId="0" fontId="11" fillId="0" borderId="40" xfId="0" applyFont="1" applyFill="1" applyBorder="1" applyAlignment="1" quotePrefix="1">
      <alignment horizontal="center" vertical="center" wrapText="1"/>
    </xf>
    <xf numFmtId="0" fontId="12" fillId="0" borderId="28" xfId="0" applyFont="1" applyFill="1" applyBorder="1" applyAlignment="1">
      <alignment horizontal="center"/>
    </xf>
    <xf numFmtId="0" fontId="12" fillId="0" borderId="23" xfId="0" applyFont="1" applyFill="1" applyBorder="1" applyAlignment="1">
      <alignment horizontal="center"/>
    </xf>
    <xf numFmtId="0" fontId="12" fillId="0" borderId="24" xfId="0" applyFont="1" applyFill="1" applyBorder="1" applyAlignment="1">
      <alignment horizontal="center"/>
    </xf>
    <xf numFmtId="0" fontId="14" fillId="0" borderId="25" xfId="0" applyFont="1" applyFill="1" applyBorder="1" applyAlignment="1">
      <alignment horizontal="center" vertical="center" wrapText="1"/>
    </xf>
    <xf numFmtId="0" fontId="11" fillId="0" borderId="39" xfId="0" applyFont="1" applyFill="1" applyBorder="1" applyAlignment="1" quotePrefix="1">
      <alignment horizontal="center" vertical="top" wrapText="1"/>
    </xf>
    <xf numFmtId="0" fontId="11" fillId="0" borderId="40" xfId="0" applyFont="1" applyFill="1" applyBorder="1" applyAlignment="1" quotePrefix="1">
      <alignment horizontal="center" vertical="top" wrapText="1"/>
    </xf>
    <xf numFmtId="0" fontId="97" fillId="0" borderId="27" xfId="0" applyFont="1" applyFill="1" applyBorder="1" applyAlignment="1">
      <alignment horizontal="center" vertical="center" wrapText="1"/>
    </xf>
    <xf numFmtId="0" fontId="97" fillId="0" borderId="34" xfId="0" applyFont="1" applyFill="1" applyBorder="1" applyAlignment="1">
      <alignment horizontal="center" vertical="center" wrapText="1"/>
    </xf>
    <xf numFmtId="0" fontId="97" fillId="0" borderId="29"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9" fillId="0" borderId="66" xfId="0" applyFont="1" applyFill="1" applyBorder="1" applyAlignment="1">
      <alignment horizontal="center" vertical="center" wrapText="1"/>
    </xf>
    <xf numFmtId="0" fontId="89" fillId="0" borderId="23" xfId="0" applyFont="1" applyFill="1" applyBorder="1" applyAlignment="1">
      <alignment horizontal="center" vertical="center" wrapText="1"/>
    </xf>
    <xf numFmtId="0" fontId="89" fillId="0" borderId="24" xfId="0" applyFont="1" applyFill="1" applyBorder="1" applyAlignment="1">
      <alignment horizontal="center" vertical="center" wrapText="1"/>
    </xf>
    <xf numFmtId="0" fontId="0" fillId="0" borderId="84" xfId="0" applyFont="1" applyFill="1" applyBorder="1" applyAlignment="1">
      <alignment horizontal="justify" vertical="center" wrapText="1"/>
    </xf>
    <xf numFmtId="0" fontId="90" fillId="0" borderId="23" xfId="0" applyFont="1" applyFill="1" applyBorder="1" applyAlignment="1">
      <alignment horizontal="center" vertical="top" wrapText="1"/>
    </xf>
    <xf numFmtId="0" fontId="90" fillId="0" borderId="24" xfId="0" applyFont="1" applyFill="1" applyBorder="1" applyAlignment="1">
      <alignment horizontal="center" vertical="top" wrapText="1"/>
    </xf>
    <xf numFmtId="0" fontId="99" fillId="0" borderId="14" xfId="0" applyFont="1" applyFill="1" applyBorder="1" applyAlignment="1">
      <alignment horizontal="center" vertical="center" wrapText="1"/>
    </xf>
    <xf numFmtId="0" fontId="99" fillId="0" borderId="0"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42</xdr:row>
      <xdr:rowOff>9525</xdr:rowOff>
    </xdr:from>
    <xdr:to>
      <xdr:col>4</xdr:col>
      <xdr:colOff>685800</xdr:colOff>
      <xdr:row>42</xdr:row>
      <xdr:rowOff>9525</xdr:rowOff>
    </xdr:to>
    <xdr:sp>
      <xdr:nvSpPr>
        <xdr:cNvPr id="1" name="Line 6"/>
        <xdr:cNvSpPr>
          <a:spLocks/>
        </xdr:cNvSpPr>
      </xdr:nvSpPr>
      <xdr:spPr>
        <a:xfrm>
          <a:off x="981075" y="16402050"/>
          <a:ext cx="469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84</xdr:row>
      <xdr:rowOff>9525</xdr:rowOff>
    </xdr:from>
    <xdr:to>
      <xdr:col>4</xdr:col>
      <xdr:colOff>685800</xdr:colOff>
      <xdr:row>84</xdr:row>
      <xdr:rowOff>9525</xdr:rowOff>
    </xdr:to>
    <xdr:sp>
      <xdr:nvSpPr>
        <xdr:cNvPr id="2" name="Line 6"/>
        <xdr:cNvSpPr>
          <a:spLocks/>
        </xdr:cNvSpPr>
      </xdr:nvSpPr>
      <xdr:spPr>
        <a:xfrm>
          <a:off x="981075" y="33089850"/>
          <a:ext cx="469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128</xdr:row>
      <xdr:rowOff>9525</xdr:rowOff>
    </xdr:from>
    <xdr:to>
      <xdr:col>4</xdr:col>
      <xdr:colOff>685800</xdr:colOff>
      <xdr:row>128</xdr:row>
      <xdr:rowOff>9525</xdr:rowOff>
    </xdr:to>
    <xdr:sp>
      <xdr:nvSpPr>
        <xdr:cNvPr id="3" name="Line 6"/>
        <xdr:cNvSpPr>
          <a:spLocks/>
        </xdr:cNvSpPr>
      </xdr:nvSpPr>
      <xdr:spPr>
        <a:xfrm>
          <a:off x="981075" y="49663350"/>
          <a:ext cx="469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173</xdr:row>
      <xdr:rowOff>9525</xdr:rowOff>
    </xdr:from>
    <xdr:to>
      <xdr:col>4</xdr:col>
      <xdr:colOff>685800</xdr:colOff>
      <xdr:row>173</xdr:row>
      <xdr:rowOff>9525</xdr:rowOff>
    </xdr:to>
    <xdr:sp>
      <xdr:nvSpPr>
        <xdr:cNvPr id="4" name="Line 6"/>
        <xdr:cNvSpPr>
          <a:spLocks/>
        </xdr:cNvSpPr>
      </xdr:nvSpPr>
      <xdr:spPr>
        <a:xfrm>
          <a:off x="981075" y="68837175"/>
          <a:ext cx="469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37</xdr:row>
      <xdr:rowOff>9525</xdr:rowOff>
    </xdr:from>
    <xdr:to>
      <xdr:col>4</xdr:col>
      <xdr:colOff>685800</xdr:colOff>
      <xdr:row>37</xdr:row>
      <xdr:rowOff>9525</xdr:rowOff>
    </xdr:to>
    <xdr:sp>
      <xdr:nvSpPr>
        <xdr:cNvPr id="1" name="Line 6"/>
        <xdr:cNvSpPr>
          <a:spLocks/>
        </xdr:cNvSpPr>
      </xdr:nvSpPr>
      <xdr:spPr>
        <a:xfrm>
          <a:off x="981075" y="18592800"/>
          <a:ext cx="411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79</xdr:row>
      <xdr:rowOff>9525</xdr:rowOff>
    </xdr:from>
    <xdr:to>
      <xdr:col>4</xdr:col>
      <xdr:colOff>685800</xdr:colOff>
      <xdr:row>79</xdr:row>
      <xdr:rowOff>9525</xdr:rowOff>
    </xdr:to>
    <xdr:sp>
      <xdr:nvSpPr>
        <xdr:cNvPr id="2" name="Line 6"/>
        <xdr:cNvSpPr>
          <a:spLocks/>
        </xdr:cNvSpPr>
      </xdr:nvSpPr>
      <xdr:spPr>
        <a:xfrm>
          <a:off x="981075" y="35052000"/>
          <a:ext cx="411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122</xdr:row>
      <xdr:rowOff>9525</xdr:rowOff>
    </xdr:from>
    <xdr:to>
      <xdr:col>4</xdr:col>
      <xdr:colOff>685800</xdr:colOff>
      <xdr:row>122</xdr:row>
      <xdr:rowOff>9525</xdr:rowOff>
    </xdr:to>
    <xdr:sp>
      <xdr:nvSpPr>
        <xdr:cNvPr id="3" name="Line 6"/>
        <xdr:cNvSpPr>
          <a:spLocks/>
        </xdr:cNvSpPr>
      </xdr:nvSpPr>
      <xdr:spPr>
        <a:xfrm>
          <a:off x="981075" y="51720750"/>
          <a:ext cx="411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165</xdr:row>
      <xdr:rowOff>9525</xdr:rowOff>
    </xdr:from>
    <xdr:to>
      <xdr:col>4</xdr:col>
      <xdr:colOff>685800</xdr:colOff>
      <xdr:row>165</xdr:row>
      <xdr:rowOff>9525</xdr:rowOff>
    </xdr:to>
    <xdr:sp>
      <xdr:nvSpPr>
        <xdr:cNvPr id="4" name="Line 6"/>
        <xdr:cNvSpPr>
          <a:spLocks/>
        </xdr:cNvSpPr>
      </xdr:nvSpPr>
      <xdr:spPr>
        <a:xfrm>
          <a:off x="981075" y="67027425"/>
          <a:ext cx="411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37</xdr:row>
      <xdr:rowOff>9525</xdr:rowOff>
    </xdr:from>
    <xdr:to>
      <xdr:col>4</xdr:col>
      <xdr:colOff>685800</xdr:colOff>
      <xdr:row>37</xdr:row>
      <xdr:rowOff>9525</xdr:rowOff>
    </xdr:to>
    <xdr:sp>
      <xdr:nvSpPr>
        <xdr:cNvPr id="5" name="Line 6"/>
        <xdr:cNvSpPr>
          <a:spLocks/>
        </xdr:cNvSpPr>
      </xdr:nvSpPr>
      <xdr:spPr>
        <a:xfrm>
          <a:off x="981075" y="18592800"/>
          <a:ext cx="411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79</xdr:row>
      <xdr:rowOff>9525</xdr:rowOff>
    </xdr:from>
    <xdr:to>
      <xdr:col>4</xdr:col>
      <xdr:colOff>685800</xdr:colOff>
      <xdr:row>79</xdr:row>
      <xdr:rowOff>9525</xdr:rowOff>
    </xdr:to>
    <xdr:sp>
      <xdr:nvSpPr>
        <xdr:cNvPr id="6" name="Line 6"/>
        <xdr:cNvSpPr>
          <a:spLocks/>
        </xdr:cNvSpPr>
      </xdr:nvSpPr>
      <xdr:spPr>
        <a:xfrm>
          <a:off x="981075" y="35052000"/>
          <a:ext cx="411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122</xdr:row>
      <xdr:rowOff>9525</xdr:rowOff>
    </xdr:from>
    <xdr:to>
      <xdr:col>4</xdr:col>
      <xdr:colOff>685800</xdr:colOff>
      <xdr:row>122</xdr:row>
      <xdr:rowOff>9525</xdr:rowOff>
    </xdr:to>
    <xdr:sp>
      <xdr:nvSpPr>
        <xdr:cNvPr id="7" name="Line 6"/>
        <xdr:cNvSpPr>
          <a:spLocks/>
        </xdr:cNvSpPr>
      </xdr:nvSpPr>
      <xdr:spPr>
        <a:xfrm>
          <a:off x="981075" y="51720750"/>
          <a:ext cx="411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165</xdr:row>
      <xdr:rowOff>9525</xdr:rowOff>
    </xdr:from>
    <xdr:to>
      <xdr:col>4</xdr:col>
      <xdr:colOff>685800</xdr:colOff>
      <xdr:row>165</xdr:row>
      <xdr:rowOff>9525</xdr:rowOff>
    </xdr:to>
    <xdr:sp>
      <xdr:nvSpPr>
        <xdr:cNvPr id="8" name="Line 6"/>
        <xdr:cNvSpPr>
          <a:spLocks/>
        </xdr:cNvSpPr>
      </xdr:nvSpPr>
      <xdr:spPr>
        <a:xfrm>
          <a:off x="981075" y="67027425"/>
          <a:ext cx="411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79</xdr:row>
      <xdr:rowOff>9525</xdr:rowOff>
    </xdr:from>
    <xdr:to>
      <xdr:col>4</xdr:col>
      <xdr:colOff>685800</xdr:colOff>
      <xdr:row>79</xdr:row>
      <xdr:rowOff>9525</xdr:rowOff>
    </xdr:to>
    <xdr:sp>
      <xdr:nvSpPr>
        <xdr:cNvPr id="9" name="Line 6"/>
        <xdr:cNvSpPr>
          <a:spLocks/>
        </xdr:cNvSpPr>
      </xdr:nvSpPr>
      <xdr:spPr>
        <a:xfrm>
          <a:off x="981075" y="35052000"/>
          <a:ext cx="411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79</xdr:row>
      <xdr:rowOff>9525</xdr:rowOff>
    </xdr:from>
    <xdr:to>
      <xdr:col>4</xdr:col>
      <xdr:colOff>685800</xdr:colOff>
      <xdr:row>79</xdr:row>
      <xdr:rowOff>9525</xdr:rowOff>
    </xdr:to>
    <xdr:sp>
      <xdr:nvSpPr>
        <xdr:cNvPr id="10" name="Line 6"/>
        <xdr:cNvSpPr>
          <a:spLocks/>
        </xdr:cNvSpPr>
      </xdr:nvSpPr>
      <xdr:spPr>
        <a:xfrm>
          <a:off x="981075" y="35052000"/>
          <a:ext cx="411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38</xdr:row>
      <xdr:rowOff>9525</xdr:rowOff>
    </xdr:from>
    <xdr:to>
      <xdr:col>4</xdr:col>
      <xdr:colOff>685800</xdr:colOff>
      <xdr:row>38</xdr:row>
      <xdr:rowOff>9525</xdr:rowOff>
    </xdr:to>
    <xdr:sp>
      <xdr:nvSpPr>
        <xdr:cNvPr id="1" name="Line 6"/>
        <xdr:cNvSpPr>
          <a:spLocks/>
        </xdr:cNvSpPr>
      </xdr:nvSpPr>
      <xdr:spPr>
        <a:xfrm>
          <a:off x="571500" y="14154150"/>
          <a:ext cx="424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80</xdr:row>
      <xdr:rowOff>9525</xdr:rowOff>
    </xdr:from>
    <xdr:to>
      <xdr:col>4</xdr:col>
      <xdr:colOff>685800</xdr:colOff>
      <xdr:row>80</xdr:row>
      <xdr:rowOff>9525</xdr:rowOff>
    </xdr:to>
    <xdr:sp>
      <xdr:nvSpPr>
        <xdr:cNvPr id="2" name="Line 6"/>
        <xdr:cNvSpPr>
          <a:spLocks/>
        </xdr:cNvSpPr>
      </xdr:nvSpPr>
      <xdr:spPr>
        <a:xfrm>
          <a:off x="571500" y="30146625"/>
          <a:ext cx="424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66675</xdr:colOff>
      <xdr:row>128</xdr:row>
      <xdr:rowOff>190500</xdr:rowOff>
    </xdr:from>
    <xdr:to>
      <xdr:col>28</xdr:col>
      <xdr:colOff>0</xdr:colOff>
      <xdr:row>128</xdr:row>
      <xdr:rowOff>190500</xdr:rowOff>
    </xdr:to>
    <xdr:sp>
      <xdr:nvSpPr>
        <xdr:cNvPr id="3" name="Line 5"/>
        <xdr:cNvSpPr>
          <a:spLocks/>
        </xdr:cNvSpPr>
      </xdr:nvSpPr>
      <xdr:spPr>
        <a:xfrm>
          <a:off x="8439150" y="44291250"/>
          <a:ext cx="3219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129</xdr:row>
      <xdr:rowOff>9525</xdr:rowOff>
    </xdr:from>
    <xdr:to>
      <xdr:col>4</xdr:col>
      <xdr:colOff>685800</xdr:colOff>
      <xdr:row>129</xdr:row>
      <xdr:rowOff>9525</xdr:rowOff>
    </xdr:to>
    <xdr:sp>
      <xdr:nvSpPr>
        <xdr:cNvPr id="4" name="Line 6"/>
        <xdr:cNvSpPr>
          <a:spLocks/>
        </xdr:cNvSpPr>
      </xdr:nvSpPr>
      <xdr:spPr>
        <a:xfrm>
          <a:off x="571500" y="44300775"/>
          <a:ext cx="424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95250</xdr:colOff>
      <xdr:row>120</xdr:row>
      <xdr:rowOff>9525</xdr:rowOff>
    </xdr:from>
    <xdr:to>
      <xdr:col>15</xdr:col>
      <xdr:colOff>200025</xdr:colOff>
      <xdr:row>120</xdr:row>
      <xdr:rowOff>190500</xdr:rowOff>
    </xdr:to>
    <xdr:sp>
      <xdr:nvSpPr>
        <xdr:cNvPr id="5" name="Text Box 7"/>
        <xdr:cNvSpPr txBox="1">
          <a:spLocks noChangeArrowheads="1"/>
        </xdr:cNvSpPr>
      </xdr:nvSpPr>
      <xdr:spPr>
        <a:xfrm>
          <a:off x="6696075" y="42586275"/>
          <a:ext cx="1581150" cy="1809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800" b="1" i="0" u="none" baseline="0">
              <a:solidFill>
                <a:srgbClr val="000000"/>
              </a:solidFill>
            </a:rPr>
            <a:t>(10a)</a:t>
          </a:r>
        </a:p>
      </xdr:txBody>
    </xdr:sp>
    <xdr:clientData/>
  </xdr:twoCellAnchor>
  <xdr:twoCellAnchor>
    <xdr:from>
      <xdr:col>1</xdr:col>
      <xdr:colOff>219075</xdr:colOff>
      <xdr:row>38</xdr:row>
      <xdr:rowOff>9525</xdr:rowOff>
    </xdr:from>
    <xdr:to>
      <xdr:col>4</xdr:col>
      <xdr:colOff>685800</xdr:colOff>
      <xdr:row>38</xdr:row>
      <xdr:rowOff>9525</xdr:rowOff>
    </xdr:to>
    <xdr:sp>
      <xdr:nvSpPr>
        <xdr:cNvPr id="6" name="Line 6"/>
        <xdr:cNvSpPr>
          <a:spLocks/>
        </xdr:cNvSpPr>
      </xdr:nvSpPr>
      <xdr:spPr>
        <a:xfrm>
          <a:off x="571500" y="14154150"/>
          <a:ext cx="424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80</xdr:row>
      <xdr:rowOff>9525</xdr:rowOff>
    </xdr:from>
    <xdr:to>
      <xdr:col>4</xdr:col>
      <xdr:colOff>685800</xdr:colOff>
      <xdr:row>80</xdr:row>
      <xdr:rowOff>9525</xdr:rowOff>
    </xdr:to>
    <xdr:sp>
      <xdr:nvSpPr>
        <xdr:cNvPr id="7" name="Line 6"/>
        <xdr:cNvSpPr>
          <a:spLocks/>
        </xdr:cNvSpPr>
      </xdr:nvSpPr>
      <xdr:spPr>
        <a:xfrm>
          <a:off x="571500" y="30146625"/>
          <a:ext cx="424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66675</xdr:colOff>
      <xdr:row>128</xdr:row>
      <xdr:rowOff>190500</xdr:rowOff>
    </xdr:from>
    <xdr:to>
      <xdr:col>28</xdr:col>
      <xdr:colOff>0</xdr:colOff>
      <xdr:row>128</xdr:row>
      <xdr:rowOff>190500</xdr:rowOff>
    </xdr:to>
    <xdr:sp>
      <xdr:nvSpPr>
        <xdr:cNvPr id="8" name="Line 5"/>
        <xdr:cNvSpPr>
          <a:spLocks/>
        </xdr:cNvSpPr>
      </xdr:nvSpPr>
      <xdr:spPr>
        <a:xfrm>
          <a:off x="8439150" y="44291250"/>
          <a:ext cx="3219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129</xdr:row>
      <xdr:rowOff>9525</xdr:rowOff>
    </xdr:from>
    <xdr:to>
      <xdr:col>4</xdr:col>
      <xdr:colOff>685800</xdr:colOff>
      <xdr:row>129</xdr:row>
      <xdr:rowOff>9525</xdr:rowOff>
    </xdr:to>
    <xdr:sp>
      <xdr:nvSpPr>
        <xdr:cNvPr id="9" name="Line 6"/>
        <xdr:cNvSpPr>
          <a:spLocks/>
        </xdr:cNvSpPr>
      </xdr:nvSpPr>
      <xdr:spPr>
        <a:xfrm>
          <a:off x="571500" y="44300775"/>
          <a:ext cx="424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95250</xdr:colOff>
      <xdr:row>120</xdr:row>
      <xdr:rowOff>9525</xdr:rowOff>
    </xdr:from>
    <xdr:to>
      <xdr:col>15</xdr:col>
      <xdr:colOff>200025</xdr:colOff>
      <xdr:row>120</xdr:row>
      <xdr:rowOff>190500</xdr:rowOff>
    </xdr:to>
    <xdr:sp>
      <xdr:nvSpPr>
        <xdr:cNvPr id="10" name="Text Box 7"/>
        <xdr:cNvSpPr txBox="1">
          <a:spLocks noChangeArrowheads="1"/>
        </xdr:cNvSpPr>
      </xdr:nvSpPr>
      <xdr:spPr>
        <a:xfrm>
          <a:off x="6696075" y="42586275"/>
          <a:ext cx="1581150" cy="1809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800" b="1" i="0" u="none" baseline="0">
              <a:solidFill>
                <a:srgbClr val="000000"/>
              </a:solidFill>
            </a:rPr>
            <a:t>(10a)</a:t>
          </a:r>
        </a:p>
      </xdr:txBody>
    </xdr:sp>
    <xdr:clientData/>
  </xdr:twoCellAnchor>
  <xdr:twoCellAnchor>
    <xdr:from>
      <xdr:col>1</xdr:col>
      <xdr:colOff>219075</xdr:colOff>
      <xdr:row>38</xdr:row>
      <xdr:rowOff>9525</xdr:rowOff>
    </xdr:from>
    <xdr:to>
      <xdr:col>4</xdr:col>
      <xdr:colOff>685800</xdr:colOff>
      <xdr:row>38</xdr:row>
      <xdr:rowOff>9525</xdr:rowOff>
    </xdr:to>
    <xdr:sp>
      <xdr:nvSpPr>
        <xdr:cNvPr id="11" name="Line 6"/>
        <xdr:cNvSpPr>
          <a:spLocks/>
        </xdr:cNvSpPr>
      </xdr:nvSpPr>
      <xdr:spPr>
        <a:xfrm>
          <a:off x="571500" y="14154150"/>
          <a:ext cx="424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80</xdr:row>
      <xdr:rowOff>9525</xdr:rowOff>
    </xdr:from>
    <xdr:to>
      <xdr:col>4</xdr:col>
      <xdr:colOff>685800</xdr:colOff>
      <xdr:row>80</xdr:row>
      <xdr:rowOff>9525</xdr:rowOff>
    </xdr:to>
    <xdr:sp>
      <xdr:nvSpPr>
        <xdr:cNvPr id="12" name="Line 6"/>
        <xdr:cNvSpPr>
          <a:spLocks/>
        </xdr:cNvSpPr>
      </xdr:nvSpPr>
      <xdr:spPr>
        <a:xfrm>
          <a:off x="571500" y="30146625"/>
          <a:ext cx="424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37</xdr:row>
      <xdr:rowOff>9525</xdr:rowOff>
    </xdr:from>
    <xdr:to>
      <xdr:col>4</xdr:col>
      <xdr:colOff>800100</xdr:colOff>
      <xdr:row>37</xdr:row>
      <xdr:rowOff>9525</xdr:rowOff>
    </xdr:to>
    <xdr:sp>
      <xdr:nvSpPr>
        <xdr:cNvPr id="1" name="Line 6"/>
        <xdr:cNvSpPr>
          <a:spLocks/>
        </xdr:cNvSpPr>
      </xdr:nvSpPr>
      <xdr:spPr>
        <a:xfrm>
          <a:off x="981075" y="17335500"/>
          <a:ext cx="464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79</xdr:row>
      <xdr:rowOff>9525</xdr:rowOff>
    </xdr:from>
    <xdr:to>
      <xdr:col>4</xdr:col>
      <xdr:colOff>800100</xdr:colOff>
      <xdr:row>79</xdr:row>
      <xdr:rowOff>9525</xdr:rowOff>
    </xdr:to>
    <xdr:sp>
      <xdr:nvSpPr>
        <xdr:cNvPr id="2" name="Line 6"/>
        <xdr:cNvSpPr>
          <a:spLocks/>
        </xdr:cNvSpPr>
      </xdr:nvSpPr>
      <xdr:spPr>
        <a:xfrm>
          <a:off x="981075" y="34109025"/>
          <a:ext cx="464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122</xdr:row>
      <xdr:rowOff>9525</xdr:rowOff>
    </xdr:from>
    <xdr:to>
      <xdr:col>4</xdr:col>
      <xdr:colOff>800100</xdr:colOff>
      <xdr:row>122</xdr:row>
      <xdr:rowOff>9525</xdr:rowOff>
    </xdr:to>
    <xdr:sp>
      <xdr:nvSpPr>
        <xdr:cNvPr id="3" name="Line 6"/>
        <xdr:cNvSpPr>
          <a:spLocks/>
        </xdr:cNvSpPr>
      </xdr:nvSpPr>
      <xdr:spPr>
        <a:xfrm>
          <a:off x="981075" y="51444525"/>
          <a:ext cx="464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37</xdr:row>
      <xdr:rowOff>9525</xdr:rowOff>
    </xdr:from>
    <xdr:to>
      <xdr:col>4</xdr:col>
      <xdr:colOff>800100</xdr:colOff>
      <xdr:row>37</xdr:row>
      <xdr:rowOff>9525</xdr:rowOff>
    </xdr:to>
    <xdr:sp>
      <xdr:nvSpPr>
        <xdr:cNvPr id="4" name="Line 6"/>
        <xdr:cNvSpPr>
          <a:spLocks/>
        </xdr:cNvSpPr>
      </xdr:nvSpPr>
      <xdr:spPr>
        <a:xfrm>
          <a:off x="981075" y="17335500"/>
          <a:ext cx="464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79</xdr:row>
      <xdr:rowOff>9525</xdr:rowOff>
    </xdr:from>
    <xdr:to>
      <xdr:col>4</xdr:col>
      <xdr:colOff>800100</xdr:colOff>
      <xdr:row>79</xdr:row>
      <xdr:rowOff>9525</xdr:rowOff>
    </xdr:to>
    <xdr:sp>
      <xdr:nvSpPr>
        <xdr:cNvPr id="5" name="Line 6"/>
        <xdr:cNvSpPr>
          <a:spLocks/>
        </xdr:cNvSpPr>
      </xdr:nvSpPr>
      <xdr:spPr>
        <a:xfrm>
          <a:off x="981075" y="34109025"/>
          <a:ext cx="464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122</xdr:row>
      <xdr:rowOff>9525</xdr:rowOff>
    </xdr:from>
    <xdr:to>
      <xdr:col>4</xdr:col>
      <xdr:colOff>800100</xdr:colOff>
      <xdr:row>122</xdr:row>
      <xdr:rowOff>9525</xdr:rowOff>
    </xdr:to>
    <xdr:sp>
      <xdr:nvSpPr>
        <xdr:cNvPr id="6" name="Line 6"/>
        <xdr:cNvSpPr>
          <a:spLocks/>
        </xdr:cNvSpPr>
      </xdr:nvSpPr>
      <xdr:spPr>
        <a:xfrm>
          <a:off x="981075" y="51444525"/>
          <a:ext cx="464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37</xdr:row>
      <xdr:rowOff>9525</xdr:rowOff>
    </xdr:from>
    <xdr:to>
      <xdr:col>4</xdr:col>
      <xdr:colOff>800100</xdr:colOff>
      <xdr:row>37</xdr:row>
      <xdr:rowOff>9525</xdr:rowOff>
    </xdr:to>
    <xdr:sp>
      <xdr:nvSpPr>
        <xdr:cNvPr id="7" name="Line 6"/>
        <xdr:cNvSpPr>
          <a:spLocks/>
        </xdr:cNvSpPr>
      </xdr:nvSpPr>
      <xdr:spPr>
        <a:xfrm>
          <a:off x="981075" y="17335500"/>
          <a:ext cx="464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79</xdr:row>
      <xdr:rowOff>9525</xdr:rowOff>
    </xdr:from>
    <xdr:to>
      <xdr:col>4</xdr:col>
      <xdr:colOff>800100</xdr:colOff>
      <xdr:row>79</xdr:row>
      <xdr:rowOff>9525</xdr:rowOff>
    </xdr:to>
    <xdr:sp>
      <xdr:nvSpPr>
        <xdr:cNvPr id="8" name="Line 6"/>
        <xdr:cNvSpPr>
          <a:spLocks/>
        </xdr:cNvSpPr>
      </xdr:nvSpPr>
      <xdr:spPr>
        <a:xfrm>
          <a:off x="981075" y="34109025"/>
          <a:ext cx="464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122</xdr:row>
      <xdr:rowOff>9525</xdr:rowOff>
    </xdr:from>
    <xdr:to>
      <xdr:col>4</xdr:col>
      <xdr:colOff>800100</xdr:colOff>
      <xdr:row>122</xdr:row>
      <xdr:rowOff>9525</xdr:rowOff>
    </xdr:to>
    <xdr:sp>
      <xdr:nvSpPr>
        <xdr:cNvPr id="9" name="Line 6"/>
        <xdr:cNvSpPr>
          <a:spLocks/>
        </xdr:cNvSpPr>
      </xdr:nvSpPr>
      <xdr:spPr>
        <a:xfrm>
          <a:off x="981075" y="51444525"/>
          <a:ext cx="464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37</xdr:row>
      <xdr:rowOff>9525</xdr:rowOff>
    </xdr:from>
    <xdr:to>
      <xdr:col>4</xdr:col>
      <xdr:colOff>800100</xdr:colOff>
      <xdr:row>37</xdr:row>
      <xdr:rowOff>9525</xdr:rowOff>
    </xdr:to>
    <xdr:sp>
      <xdr:nvSpPr>
        <xdr:cNvPr id="10" name="Line 6"/>
        <xdr:cNvSpPr>
          <a:spLocks/>
        </xdr:cNvSpPr>
      </xdr:nvSpPr>
      <xdr:spPr>
        <a:xfrm>
          <a:off x="981075" y="17335500"/>
          <a:ext cx="464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79</xdr:row>
      <xdr:rowOff>9525</xdr:rowOff>
    </xdr:from>
    <xdr:to>
      <xdr:col>4</xdr:col>
      <xdr:colOff>800100</xdr:colOff>
      <xdr:row>79</xdr:row>
      <xdr:rowOff>9525</xdr:rowOff>
    </xdr:to>
    <xdr:sp>
      <xdr:nvSpPr>
        <xdr:cNvPr id="11" name="Line 6"/>
        <xdr:cNvSpPr>
          <a:spLocks/>
        </xdr:cNvSpPr>
      </xdr:nvSpPr>
      <xdr:spPr>
        <a:xfrm>
          <a:off x="981075" y="34109025"/>
          <a:ext cx="464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122</xdr:row>
      <xdr:rowOff>9525</xdr:rowOff>
    </xdr:from>
    <xdr:to>
      <xdr:col>4</xdr:col>
      <xdr:colOff>800100</xdr:colOff>
      <xdr:row>122</xdr:row>
      <xdr:rowOff>9525</xdr:rowOff>
    </xdr:to>
    <xdr:sp>
      <xdr:nvSpPr>
        <xdr:cNvPr id="12" name="Line 6"/>
        <xdr:cNvSpPr>
          <a:spLocks/>
        </xdr:cNvSpPr>
      </xdr:nvSpPr>
      <xdr:spPr>
        <a:xfrm>
          <a:off x="981075" y="51444525"/>
          <a:ext cx="464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37</xdr:row>
      <xdr:rowOff>9525</xdr:rowOff>
    </xdr:from>
    <xdr:to>
      <xdr:col>4</xdr:col>
      <xdr:colOff>800100</xdr:colOff>
      <xdr:row>37</xdr:row>
      <xdr:rowOff>9525</xdr:rowOff>
    </xdr:to>
    <xdr:sp>
      <xdr:nvSpPr>
        <xdr:cNvPr id="13" name="Line 6"/>
        <xdr:cNvSpPr>
          <a:spLocks/>
        </xdr:cNvSpPr>
      </xdr:nvSpPr>
      <xdr:spPr>
        <a:xfrm>
          <a:off x="981075" y="17335500"/>
          <a:ext cx="464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37</xdr:row>
      <xdr:rowOff>9525</xdr:rowOff>
    </xdr:from>
    <xdr:to>
      <xdr:col>4</xdr:col>
      <xdr:colOff>800100</xdr:colOff>
      <xdr:row>37</xdr:row>
      <xdr:rowOff>9525</xdr:rowOff>
    </xdr:to>
    <xdr:sp>
      <xdr:nvSpPr>
        <xdr:cNvPr id="14" name="Line 6"/>
        <xdr:cNvSpPr>
          <a:spLocks/>
        </xdr:cNvSpPr>
      </xdr:nvSpPr>
      <xdr:spPr>
        <a:xfrm>
          <a:off x="981075" y="17335500"/>
          <a:ext cx="464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U176"/>
  <sheetViews>
    <sheetView tabSelected="1" view="pageBreakPreview" zoomScale="80" zoomScaleSheetLayoutView="80" zoomScalePageLayoutView="0" workbookViewId="0" topLeftCell="A142">
      <selection activeCell="Q128" sqref="Q128:AA129"/>
    </sheetView>
  </sheetViews>
  <sheetFormatPr defaultColWidth="11.421875" defaultRowHeight="15"/>
  <cols>
    <col min="1" max="1" width="11.421875" style="5" customWidth="1"/>
    <col min="2" max="2" width="23.7109375" style="5" customWidth="1"/>
    <col min="3" max="3" width="22.57421875" style="5" customWidth="1"/>
    <col min="4" max="4" width="17.140625" style="5" customWidth="1"/>
    <col min="5" max="5" width="10.28125" style="5" customWidth="1"/>
    <col min="6" max="6" width="9.00390625" style="5" customWidth="1"/>
    <col min="7" max="7" width="4.7109375" style="5" customWidth="1"/>
    <col min="8" max="8" width="6.140625" style="5" customWidth="1"/>
    <col min="9" max="9" width="5.57421875" style="5" customWidth="1"/>
    <col min="10" max="10" width="6.57421875" style="5" customWidth="1"/>
    <col min="11" max="11" width="6.00390625" style="5" customWidth="1"/>
    <col min="12" max="12" width="8.28125" style="5" customWidth="1"/>
    <col min="13" max="15" width="4.7109375" style="5" customWidth="1"/>
    <col min="16" max="17" width="6.00390625" style="5" customWidth="1"/>
    <col min="18" max="18" width="5.8515625" style="5" customWidth="1"/>
    <col min="19" max="22" width="3.8515625" style="5" customWidth="1"/>
    <col min="23" max="26" width="3.7109375" style="5" customWidth="1"/>
    <col min="27" max="27" width="11.00390625" style="5" customWidth="1"/>
    <col min="28" max="28" width="7.00390625" style="5" customWidth="1"/>
    <col min="29" max="43" width="25.421875" style="5" customWidth="1"/>
    <col min="44" max="120" width="7.00390625" style="5" customWidth="1"/>
    <col min="121" max="121" width="12.421875" style="5" customWidth="1"/>
    <col min="122" max="123" width="62.57421875" style="5" bestFit="1" customWidth="1"/>
    <col min="124" max="124" width="11.421875" style="5" customWidth="1"/>
    <col min="125" max="125" width="18.00390625" style="5" bestFit="1" customWidth="1"/>
    <col min="126" max="16384" width="11.421875" style="5" customWidth="1"/>
  </cols>
  <sheetData>
    <row r="1" spans="2:27" ht="15.75" thickTop="1">
      <c r="B1" s="267" t="s">
        <v>248</v>
      </c>
      <c r="C1" s="268"/>
      <c r="D1" s="268"/>
      <c r="E1" s="268"/>
      <c r="F1" s="268"/>
      <c r="G1" s="268"/>
      <c r="H1" s="268"/>
      <c r="I1" s="268"/>
      <c r="J1" s="268"/>
      <c r="K1" s="268"/>
      <c r="L1" s="268"/>
      <c r="M1" s="268"/>
      <c r="N1" s="268"/>
      <c r="O1" s="268"/>
      <c r="P1" s="268"/>
      <c r="Q1" s="268"/>
      <c r="R1" s="268"/>
      <c r="S1" s="268"/>
      <c r="T1" s="268"/>
      <c r="U1" s="268"/>
      <c r="V1" s="268"/>
      <c r="W1" s="268"/>
      <c r="X1" s="268"/>
      <c r="Y1" s="268"/>
      <c r="Z1" s="268"/>
      <c r="AA1" s="269"/>
    </row>
    <row r="2" spans="2:27" ht="8.25" customHeight="1">
      <c r="B2" s="15"/>
      <c r="C2" s="16"/>
      <c r="D2" s="16"/>
      <c r="E2" s="16"/>
      <c r="F2" s="16"/>
      <c r="G2" s="16"/>
      <c r="H2" s="16"/>
      <c r="I2" s="16"/>
      <c r="J2" s="16"/>
      <c r="K2" s="16"/>
      <c r="L2" s="16"/>
      <c r="M2" s="16"/>
      <c r="N2" s="16"/>
      <c r="O2" s="16"/>
      <c r="P2" s="16"/>
      <c r="Q2" s="16"/>
      <c r="R2" s="16"/>
      <c r="S2" s="16"/>
      <c r="T2" s="16"/>
      <c r="U2" s="16"/>
      <c r="V2" s="16"/>
      <c r="W2" s="16"/>
      <c r="X2" s="16"/>
      <c r="Y2" s="16"/>
      <c r="Z2" s="16"/>
      <c r="AA2" s="17"/>
    </row>
    <row r="3" spans="2:27" ht="15">
      <c r="B3" s="270" t="s">
        <v>72</v>
      </c>
      <c r="C3" s="271"/>
      <c r="D3" s="271"/>
      <c r="E3" s="271"/>
      <c r="F3" s="271"/>
      <c r="G3" s="271"/>
      <c r="H3" s="271"/>
      <c r="I3" s="271"/>
      <c r="J3" s="271"/>
      <c r="K3" s="271"/>
      <c r="L3" s="271"/>
      <c r="M3" s="271"/>
      <c r="N3" s="271"/>
      <c r="O3" s="271"/>
      <c r="P3" s="271"/>
      <c r="Q3" s="271"/>
      <c r="R3" s="271"/>
      <c r="S3" s="271"/>
      <c r="T3" s="271"/>
      <c r="U3" s="271"/>
      <c r="V3" s="271"/>
      <c r="W3" s="271"/>
      <c r="X3" s="271"/>
      <c r="Y3" s="271"/>
      <c r="Z3" s="271"/>
      <c r="AA3" s="272"/>
    </row>
    <row r="4" spans="2:27" ht="6" customHeight="1">
      <c r="B4" s="18"/>
      <c r="C4" s="6"/>
      <c r="D4" s="6"/>
      <c r="E4" s="6"/>
      <c r="F4" s="6"/>
      <c r="G4" s="6"/>
      <c r="H4" s="6"/>
      <c r="I4" s="6"/>
      <c r="J4" s="6"/>
      <c r="K4" s="6"/>
      <c r="L4" s="6"/>
      <c r="M4" s="6"/>
      <c r="N4" s="6"/>
      <c r="O4" s="6"/>
      <c r="P4" s="6"/>
      <c r="Q4" s="6"/>
      <c r="R4" s="6"/>
      <c r="S4" s="6"/>
      <c r="T4" s="6"/>
      <c r="U4" s="6"/>
      <c r="V4" s="6"/>
      <c r="W4" s="6"/>
      <c r="X4" s="6"/>
      <c r="Y4" s="6"/>
      <c r="Z4" s="6"/>
      <c r="AA4" s="19"/>
    </row>
    <row r="5" spans="2:27" ht="15">
      <c r="B5" s="273" t="s">
        <v>249</v>
      </c>
      <c r="C5" s="274"/>
      <c r="D5" s="274"/>
      <c r="E5" s="274"/>
      <c r="F5" s="274"/>
      <c r="G5" s="274"/>
      <c r="H5" s="274"/>
      <c r="I5" s="274"/>
      <c r="J5" s="274"/>
      <c r="K5" s="274"/>
      <c r="L5" s="274"/>
      <c r="M5" s="274"/>
      <c r="N5" s="274"/>
      <c r="O5" s="274"/>
      <c r="P5" s="274"/>
      <c r="Q5" s="274"/>
      <c r="R5" s="274"/>
      <c r="S5" s="274"/>
      <c r="T5" s="274"/>
      <c r="U5" s="274"/>
      <c r="V5" s="274"/>
      <c r="W5" s="274"/>
      <c r="X5" s="274"/>
      <c r="Y5" s="274"/>
      <c r="Z5" s="274"/>
      <c r="AA5" s="275"/>
    </row>
    <row r="6" spans="2:27" ht="15.75" thickBot="1">
      <c r="B6" s="18"/>
      <c r="C6" s="6"/>
      <c r="D6" s="6"/>
      <c r="E6" s="6"/>
      <c r="F6" s="6"/>
      <c r="G6" s="6"/>
      <c r="H6" s="6"/>
      <c r="I6" s="6"/>
      <c r="J6" s="6"/>
      <c r="K6" s="6"/>
      <c r="L6" s="6"/>
      <c r="M6" s="6"/>
      <c r="N6" s="6"/>
      <c r="O6" s="6"/>
      <c r="P6" s="6"/>
      <c r="Q6" s="6"/>
      <c r="R6" s="6"/>
      <c r="S6" s="6"/>
      <c r="T6" s="6"/>
      <c r="U6" s="6"/>
      <c r="V6" s="6"/>
      <c r="W6" s="6"/>
      <c r="X6" s="6"/>
      <c r="Y6" s="6"/>
      <c r="Z6" s="6"/>
      <c r="AA6" s="19"/>
    </row>
    <row r="7" spans="2:123" ht="17.25" customHeight="1" thickTop="1">
      <c r="B7" s="276" t="s">
        <v>226</v>
      </c>
      <c r="C7" s="277"/>
      <c r="D7" s="277"/>
      <c r="E7" s="277"/>
      <c r="F7" s="277"/>
      <c r="G7" s="277"/>
      <c r="H7" s="277"/>
      <c r="I7" s="277"/>
      <c r="J7" s="277"/>
      <c r="K7" s="277"/>
      <c r="L7" s="277"/>
      <c r="M7" s="277"/>
      <c r="N7" s="277"/>
      <c r="O7" s="277"/>
      <c r="P7" s="278"/>
      <c r="Q7" s="285" t="s">
        <v>73</v>
      </c>
      <c r="R7" s="286"/>
      <c r="S7" s="286"/>
      <c r="T7" s="286"/>
      <c r="U7" s="286"/>
      <c r="V7" s="286"/>
      <c r="W7" s="286"/>
      <c r="X7" s="428"/>
      <c r="Y7" s="229" t="s">
        <v>204</v>
      </c>
      <c r="Z7" s="230"/>
      <c r="AA7" s="231"/>
      <c r="DR7" s="343" t="s">
        <v>48</v>
      </c>
      <c r="DS7" s="343"/>
    </row>
    <row r="8" spans="2:125" ht="18.75" customHeight="1">
      <c r="B8" s="279"/>
      <c r="C8" s="280"/>
      <c r="D8" s="280"/>
      <c r="E8" s="280"/>
      <c r="F8" s="280"/>
      <c r="G8" s="280"/>
      <c r="H8" s="280"/>
      <c r="I8" s="280"/>
      <c r="J8" s="280"/>
      <c r="K8" s="280"/>
      <c r="L8" s="280"/>
      <c r="M8" s="280"/>
      <c r="N8" s="280"/>
      <c r="O8" s="280"/>
      <c r="P8" s="281"/>
      <c r="Q8" s="429"/>
      <c r="R8" s="430"/>
      <c r="S8" s="430"/>
      <c r="T8" s="430"/>
      <c r="U8" s="430"/>
      <c r="V8" s="430"/>
      <c r="W8" s="430"/>
      <c r="X8" s="431"/>
      <c r="Y8" s="432"/>
      <c r="Z8" s="291"/>
      <c r="AA8" s="292"/>
      <c r="DR8" s="20" t="s">
        <v>1</v>
      </c>
      <c r="DS8" s="20" t="s">
        <v>2</v>
      </c>
      <c r="DT8" s="21" t="s">
        <v>123</v>
      </c>
      <c r="DU8" s="5" t="s">
        <v>124</v>
      </c>
    </row>
    <row r="9" spans="2:125" ht="5.25" customHeight="1">
      <c r="B9" s="279"/>
      <c r="C9" s="280"/>
      <c r="D9" s="280"/>
      <c r="E9" s="280"/>
      <c r="F9" s="280"/>
      <c r="G9" s="280"/>
      <c r="H9" s="280"/>
      <c r="I9" s="280"/>
      <c r="J9" s="280"/>
      <c r="K9" s="280"/>
      <c r="L9" s="280"/>
      <c r="M9" s="280"/>
      <c r="N9" s="280"/>
      <c r="O9" s="280"/>
      <c r="P9" s="281"/>
      <c r="Q9" s="433">
        <v>1</v>
      </c>
      <c r="R9" s="434"/>
      <c r="S9" s="434"/>
      <c r="T9" s="434"/>
      <c r="U9" s="434"/>
      <c r="V9" s="434"/>
      <c r="W9" s="434"/>
      <c r="X9" s="435"/>
      <c r="Y9" s="337" t="s">
        <v>85</v>
      </c>
      <c r="Z9" s="338"/>
      <c r="AA9" s="339"/>
      <c r="DR9" s="10" t="s">
        <v>118</v>
      </c>
      <c r="DS9" s="10" t="s">
        <v>49</v>
      </c>
      <c r="DT9" s="22" t="s">
        <v>125</v>
      </c>
      <c r="DU9" s="23">
        <v>87</v>
      </c>
    </row>
    <row r="10" spans="2:125" ht="21" customHeight="1">
      <c r="B10" s="282"/>
      <c r="C10" s="283"/>
      <c r="D10" s="283"/>
      <c r="E10" s="283"/>
      <c r="F10" s="283"/>
      <c r="G10" s="283"/>
      <c r="H10" s="283"/>
      <c r="I10" s="283"/>
      <c r="J10" s="283"/>
      <c r="K10" s="283"/>
      <c r="L10" s="283"/>
      <c r="M10" s="283"/>
      <c r="N10" s="283"/>
      <c r="O10" s="283"/>
      <c r="P10" s="284"/>
      <c r="Q10" s="334"/>
      <c r="R10" s="335"/>
      <c r="S10" s="335"/>
      <c r="T10" s="335"/>
      <c r="U10" s="335"/>
      <c r="V10" s="335"/>
      <c r="W10" s="335"/>
      <c r="X10" s="336"/>
      <c r="Y10" s="340"/>
      <c r="Z10" s="341"/>
      <c r="AA10" s="342"/>
      <c r="DR10" s="10" t="s">
        <v>119</v>
      </c>
      <c r="DS10" s="10" t="s">
        <v>50</v>
      </c>
      <c r="DT10" s="22" t="s">
        <v>125</v>
      </c>
      <c r="DU10" s="23">
        <v>64</v>
      </c>
    </row>
    <row r="11" spans="2:125" ht="9" customHeight="1">
      <c r="B11" s="303" t="s">
        <v>211</v>
      </c>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5"/>
      <c r="DR11" s="10" t="s">
        <v>120</v>
      </c>
      <c r="DS11" s="10" t="s">
        <v>51</v>
      </c>
      <c r="DT11" s="22" t="s">
        <v>126</v>
      </c>
      <c r="DU11" s="23">
        <v>91</v>
      </c>
    </row>
    <row r="12" spans="2:125" ht="13.5" customHeight="1">
      <c r="B12" s="306"/>
      <c r="C12" s="304"/>
      <c r="D12" s="304"/>
      <c r="E12" s="304"/>
      <c r="F12" s="304"/>
      <c r="G12" s="304"/>
      <c r="H12" s="304"/>
      <c r="I12" s="304"/>
      <c r="J12" s="304"/>
      <c r="K12" s="304"/>
      <c r="L12" s="304"/>
      <c r="M12" s="304"/>
      <c r="N12" s="304"/>
      <c r="O12" s="304"/>
      <c r="P12" s="304"/>
      <c r="Q12" s="304"/>
      <c r="R12" s="304"/>
      <c r="S12" s="304"/>
      <c r="T12" s="304"/>
      <c r="U12" s="304"/>
      <c r="V12" s="304"/>
      <c r="W12" s="304"/>
      <c r="X12" s="304"/>
      <c r="Y12" s="304"/>
      <c r="Z12" s="304"/>
      <c r="AA12" s="305"/>
      <c r="DR12" s="10" t="s">
        <v>121</v>
      </c>
      <c r="DS12" s="10" t="s">
        <v>52</v>
      </c>
      <c r="DT12" s="22" t="s">
        <v>126</v>
      </c>
      <c r="DU12" s="23">
        <v>65</v>
      </c>
    </row>
    <row r="13" spans="2:125" ht="19.5" customHeight="1" thickBot="1">
      <c r="B13" s="437" t="s">
        <v>227</v>
      </c>
      <c r="C13" s="438"/>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9"/>
      <c r="DR13" s="10" t="s">
        <v>122</v>
      </c>
      <c r="DS13" s="10" t="s">
        <v>53</v>
      </c>
      <c r="DT13" s="22" t="s">
        <v>127</v>
      </c>
      <c r="DU13" s="23">
        <v>93</v>
      </c>
    </row>
    <row r="14" spans="2:125" ht="21" customHeight="1" thickBot="1" thickTop="1">
      <c r="B14" s="310" t="s">
        <v>213</v>
      </c>
      <c r="C14" s="311"/>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12"/>
      <c r="DR14" s="10" t="s">
        <v>128</v>
      </c>
      <c r="DS14" s="10" t="s">
        <v>54</v>
      </c>
      <c r="DT14" s="12" t="s">
        <v>130</v>
      </c>
      <c r="DU14" s="1">
        <v>447</v>
      </c>
    </row>
    <row r="15" spans="2:125" ht="39" customHeight="1" thickBot="1" thickTop="1">
      <c r="B15" s="7" t="s">
        <v>214</v>
      </c>
      <c r="C15" s="121" t="s">
        <v>2</v>
      </c>
      <c r="D15" s="8" t="s">
        <v>75</v>
      </c>
      <c r="E15" s="235" t="s">
        <v>225</v>
      </c>
      <c r="F15" s="236"/>
      <c r="G15" s="236"/>
      <c r="H15" s="236"/>
      <c r="I15" s="357"/>
      <c r="J15" s="358" t="s">
        <v>215</v>
      </c>
      <c r="K15" s="228"/>
      <c r="L15" s="228"/>
      <c r="M15" s="228"/>
      <c r="N15" s="228"/>
      <c r="O15" s="228"/>
      <c r="P15" s="228"/>
      <c r="Q15" s="228"/>
      <c r="R15" s="228"/>
      <c r="S15" s="228"/>
      <c r="T15" s="228"/>
      <c r="U15" s="228"/>
      <c r="V15" s="229" t="s">
        <v>216</v>
      </c>
      <c r="W15" s="230"/>
      <c r="X15" s="230"/>
      <c r="Y15" s="230"/>
      <c r="Z15" s="230"/>
      <c r="AA15" s="231"/>
      <c r="DR15" s="10" t="s">
        <v>129</v>
      </c>
      <c r="DS15" s="10" t="s">
        <v>55</v>
      </c>
      <c r="DT15" s="12" t="s">
        <v>131</v>
      </c>
      <c r="DU15" s="1">
        <v>96</v>
      </c>
    </row>
    <row r="16" spans="2:125" ht="24.75" customHeight="1" thickBot="1" thickTop="1">
      <c r="B16" s="254" t="s">
        <v>118</v>
      </c>
      <c r="C16" s="194" t="str">
        <f>(IF(B16="Porcentaje de programas evaluables de TSU certificados en el nivel 1 de CIEES y/o acreditados por algún organismo reconocido por el COPAES",DS9,IF(B16="Porcentaje de programas evaluables de licenciatura certificados en el nivel 1 de CIEES y/o acreditados por algún organismo reconocido por el COPAES",DS10,IF(B16="Porcentaje de estudiantes que realiza estudios en programas de TSU certificados  en el nivel 1 de CIEES y/o acreditados por el COPAES",DS11,IF(B16="Porcentaje de estudiantes que realiza estudios en programas de Licenciatura certificados en el nivel 1 de CIEES y/o acreditados por el COPAES",DS12,IF(B16="Porcentaje de Avance en la Obtención de la Certificación en los tres procesos básicos en la norma ISO 9001-2008",DS13))))))</f>
        <v>(Número de programas evaluables de TSU certificados en el nivel 1 de CIEES y/o acreditados por organismos reconocidos por el COPAES/ Total de programas de TSU evaluables)*100 
</v>
      </c>
      <c r="D16" s="299" t="str">
        <f>(IF(B16="Porcentaje de programas evaluables de TSU certificados en el nivel 1 de CIEES y/o acreditados por algún organismo reconocido por el COPAES",DT9,IF(B16="Porcentaje de programas evaluables de licenciatura certificados en el nivel 1 de CIEES y/o acreditados por algún organismo reconocido por el COPAES",DT10,IF(B16="Porcentaje de estudiantes que realiza estudios en programas de TSU certificados  en el nivel 1 de CIEES y/o acreditados por el COPAES",DT11,IF(B16="Porcentaje de estudiantes que realiza estudios en programas de Licenciatura certificados en el nivel 1 de CIEES y/o acreditados por el COPAES",DT12,IF(B16="Porcentaje de Avance en la Obtención de la Certificación en los tres procesos básicos en la norma ISO 9001-2008",DT13))))))</f>
        <v>PE</v>
      </c>
      <c r="E16" s="192">
        <f>(IF(B16="Porcentaje de programas evaluables de TSU certificados en el nivel 1 de CIEES y/o acreditados por algún organismo reconocido por el COPAES",DU9,IF(B16="Porcentaje de programas evaluables de licenciatura certificados en el nivel 1 de CIEES y/o acreditados por algún organismo reconocido por el COPAES",DU10,IF(B16="Porcentaje de estudiantes que realiza estudios en programas de TSU certificados  en el nivel 1 de CIEES y/o acreditados por el COPAES",DU11,IF(B16="Porcentaje de estudiantes que realiza estudios en programas de Licenciatura certificados en el nivel 1 de CIEES y/o acreditados por el COPAES",DU12,IF(B16="Porcentaje de Avance en la Obtención de la Certificación en los tres procesos básicos en la norma ISO 9001-2008",DU13))))))</f>
        <v>87</v>
      </c>
      <c r="F16" s="193"/>
      <c r="G16" s="193"/>
      <c r="H16" s="193"/>
      <c r="I16" s="194"/>
      <c r="J16" s="258">
        <v>2018</v>
      </c>
      <c r="K16" s="258"/>
      <c r="L16" s="258"/>
      <c r="M16" s="258"/>
      <c r="N16" s="258"/>
      <c r="O16" s="259"/>
      <c r="P16" s="260">
        <v>2019</v>
      </c>
      <c r="Q16" s="258"/>
      <c r="R16" s="258"/>
      <c r="S16" s="258"/>
      <c r="T16" s="258"/>
      <c r="U16" s="258"/>
      <c r="V16" s="232"/>
      <c r="W16" s="233"/>
      <c r="X16" s="233"/>
      <c r="Y16" s="233"/>
      <c r="Z16" s="233"/>
      <c r="AA16" s="234"/>
      <c r="DR16" s="10" t="s">
        <v>56</v>
      </c>
      <c r="DS16" s="11" t="s">
        <v>56</v>
      </c>
      <c r="DT16" s="12" t="s">
        <v>130</v>
      </c>
      <c r="DU16" s="1">
        <v>243</v>
      </c>
    </row>
    <row r="17" spans="2:122" ht="62.25" customHeight="1" thickBot="1" thickTop="1">
      <c r="B17" s="255"/>
      <c r="C17" s="197"/>
      <c r="D17" s="299"/>
      <c r="E17" s="195"/>
      <c r="F17" s="196"/>
      <c r="G17" s="196"/>
      <c r="H17" s="196"/>
      <c r="I17" s="197"/>
      <c r="J17" s="205" t="s">
        <v>102</v>
      </c>
      <c r="K17" s="205"/>
      <c r="L17" s="206"/>
      <c r="M17" s="207" t="s">
        <v>103</v>
      </c>
      <c r="N17" s="208"/>
      <c r="O17" s="209"/>
      <c r="P17" s="204" t="s">
        <v>106</v>
      </c>
      <c r="Q17" s="205"/>
      <c r="R17" s="206"/>
      <c r="S17" s="207" t="s">
        <v>107</v>
      </c>
      <c r="T17" s="208"/>
      <c r="U17" s="209"/>
      <c r="V17" s="213" t="s">
        <v>104</v>
      </c>
      <c r="W17" s="214"/>
      <c r="X17" s="215"/>
      <c r="Y17" s="207" t="s">
        <v>105</v>
      </c>
      <c r="Z17" s="208"/>
      <c r="AA17" s="209"/>
      <c r="DR17" s="170" t="s">
        <v>57</v>
      </c>
    </row>
    <row r="18" spans="2:125" ht="42.75" customHeight="1" thickTop="1">
      <c r="B18" s="255"/>
      <c r="C18" s="197"/>
      <c r="D18" s="299"/>
      <c r="E18" s="195"/>
      <c r="F18" s="196"/>
      <c r="G18" s="196"/>
      <c r="H18" s="196"/>
      <c r="I18" s="197"/>
      <c r="J18" s="217">
        <v>10</v>
      </c>
      <c r="K18" s="217"/>
      <c r="L18" s="218"/>
      <c r="M18" s="419">
        <f>(10/13)*100</f>
        <v>76.92307692307693</v>
      </c>
      <c r="N18" s="420"/>
      <c r="O18" s="421"/>
      <c r="P18" s="216">
        <v>11</v>
      </c>
      <c r="Q18" s="217"/>
      <c r="R18" s="218"/>
      <c r="S18" s="419">
        <f>(11/13)*100</f>
        <v>84.61538461538461</v>
      </c>
      <c r="T18" s="420"/>
      <c r="U18" s="421"/>
      <c r="V18" s="210">
        <v>6</v>
      </c>
      <c r="W18" s="211"/>
      <c r="X18" s="212"/>
      <c r="Y18" s="419">
        <f>(6/13)*100</f>
        <v>46.15384615384615</v>
      </c>
      <c r="Z18" s="420"/>
      <c r="AA18" s="421"/>
      <c r="AB18" s="5" t="s">
        <v>332</v>
      </c>
      <c r="DR18" s="13" t="s">
        <v>1</v>
      </c>
      <c r="DS18" s="13" t="s">
        <v>2</v>
      </c>
      <c r="DT18" s="171" t="s">
        <v>123</v>
      </c>
      <c r="DU18" s="5" t="s">
        <v>124</v>
      </c>
    </row>
    <row r="19" spans="2:125" ht="21.75" customHeight="1">
      <c r="B19" s="255"/>
      <c r="C19" s="197"/>
      <c r="D19" s="299"/>
      <c r="E19" s="195"/>
      <c r="F19" s="196"/>
      <c r="G19" s="196"/>
      <c r="H19" s="196"/>
      <c r="I19" s="197"/>
      <c r="J19" s="299"/>
      <c r="K19" s="299"/>
      <c r="L19" s="300"/>
      <c r="M19" s="422"/>
      <c r="N19" s="423"/>
      <c r="O19" s="424"/>
      <c r="P19" s="298"/>
      <c r="Q19" s="299"/>
      <c r="R19" s="300"/>
      <c r="S19" s="422"/>
      <c r="T19" s="423"/>
      <c r="U19" s="424"/>
      <c r="V19" s="301"/>
      <c r="W19" s="296"/>
      <c r="X19" s="297"/>
      <c r="Y19" s="422"/>
      <c r="Z19" s="423"/>
      <c r="AA19" s="424"/>
      <c r="DR19" s="10" t="s">
        <v>58</v>
      </c>
      <c r="DS19" s="11" t="s">
        <v>58</v>
      </c>
      <c r="DT19" s="14" t="s">
        <v>126</v>
      </c>
      <c r="DU19" s="172">
        <v>199180</v>
      </c>
    </row>
    <row r="20" spans="2:125" s="141" customFormat="1" ht="12.75" customHeight="1" thickBot="1">
      <c r="B20" s="256"/>
      <c r="C20" s="253"/>
      <c r="D20" s="436"/>
      <c r="E20" s="251"/>
      <c r="F20" s="252"/>
      <c r="G20" s="252"/>
      <c r="H20" s="252"/>
      <c r="I20" s="253"/>
      <c r="J20" s="220"/>
      <c r="K20" s="220"/>
      <c r="L20" s="221"/>
      <c r="M20" s="425"/>
      <c r="N20" s="426"/>
      <c r="O20" s="427"/>
      <c r="P20" s="219"/>
      <c r="Q20" s="220"/>
      <c r="R20" s="221"/>
      <c r="S20" s="425"/>
      <c r="T20" s="426"/>
      <c r="U20" s="427"/>
      <c r="V20" s="213"/>
      <c r="W20" s="214"/>
      <c r="X20" s="215"/>
      <c r="Y20" s="425"/>
      <c r="Z20" s="426"/>
      <c r="AA20" s="427"/>
      <c r="DR20" s="143" t="s">
        <v>133</v>
      </c>
      <c r="DS20" s="150" t="s">
        <v>133</v>
      </c>
      <c r="DT20" s="152" t="s">
        <v>126</v>
      </c>
      <c r="DU20" s="153">
        <v>87053</v>
      </c>
    </row>
    <row r="21" spans="2:125" ht="37.5" customHeight="1" thickBot="1" thickTop="1">
      <c r="B21" s="7" t="s">
        <v>214</v>
      </c>
      <c r="C21" s="121" t="s">
        <v>2</v>
      </c>
      <c r="D21" s="8" t="s">
        <v>75</v>
      </c>
      <c r="E21" s="235" t="s">
        <v>225</v>
      </c>
      <c r="F21" s="236"/>
      <c r="G21" s="236"/>
      <c r="H21" s="236"/>
      <c r="I21" s="357"/>
      <c r="J21" s="358" t="s">
        <v>215</v>
      </c>
      <c r="K21" s="228"/>
      <c r="L21" s="228"/>
      <c r="M21" s="228"/>
      <c r="N21" s="228"/>
      <c r="O21" s="228"/>
      <c r="P21" s="228"/>
      <c r="Q21" s="228"/>
      <c r="R21" s="228"/>
      <c r="S21" s="228"/>
      <c r="T21" s="228"/>
      <c r="U21" s="228"/>
      <c r="V21" s="229" t="s">
        <v>216</v>
      </c>
      <c r="W21" s="230"/>
      <c r="X21" s="230"/>
      <c r="Y21" s="230"/>
      <c r="Z21" s="230"/>
      <c r="AA21" s="231"/>
      <c r="DR21" s="24" t="s">
        <v>134</v>
      </c>
      <c r="DS21" s="24" t="s">
        <v>59</v>
      </c>
      <c r="DT21" s="14" t="s">
        <v>126</v>
      </c>
      <c r="DU21" s="1">
        <v>66</v>
      </c>
    </row>
    <row r="22" spans="2:125" ht="25.5" customHeight="1" thickBot="1" thickTop="1">
      <c r="B22" s="254"/>
      <c r="C22" s="194"/>
      <c r="D22" s="299"/>
      <c r="E22" s="192"/>
      <c r="F22" s="193"/>
      <c r="G22" s="193"/>
      <c r="H22" s="193"/>
      <c r="I22" s="194"/>
      <c r="J22" s="258">
        <v>2018</v>
      </c>
      <c r="K22" s="258"/>
      <c r="L22" s="258"/>
      <c r="M22" s="258"/>
      <c r="N22" s="258"/>
      <c r="O22" s="259"/>
      <c r="P22" s="260">
        <v>2019</v>
      </c>
      <c r="Q22" s="258"/>
      <c r="R22" s="258"/>
      <c r="S22" s="258"/>
      <c r="T22" s="258"/>
      <c r="U22" s="258"/>
      <c r="V22" s="232"/>
      <c r="W22" s="233"/>
      <c r="X22" s="233"/>
      <c r="Y22" s="233"/>
      <c r="Z22" s="233"/>
      <c r="AA22" s="234"/>
      <c r="DR22" s="24" t="s">
        <v>135</v>
      </c>
      <c r="DS22" s="24" t="s">
        <v>136</v>
      </c>
      <c r="DT22" s="14" t="s">
        <v>126</v>
      </c>
      <c r="DU22" s="1">
        <v>73</v>
      </c>
    </row>
    <row r="23" spans="2:125" ht="55.5" customHeight="1" thickBot="1" thickTop="1">
      <c r="B23" s="255"/>
      <c r="C23" s="197"/>
      <c r="D23" s="299"/>
      <c r="E23" s="195"/>
      <c r="F23" s="196"/>
      <c r="G23" s="196"/>
      <c r="H23" s="196"/>
      <c r="I23" s="197"/>
      <c r="J23" s="205" t="s">
        <v>102</v>
      </c>
      <c r="K23" s="205"/>
      <c r="L23" s="206"/>
      <c r="M23" s="207" t="s">
        <v>103</v>
      </c>
      <c r="N23" s="208"/>
      <c r="O23" s="209"/>
      <c r="P23" s="204" t="s">
        <v>106</v>
      </c>
      <c r="Q23" s="205"/>
      <c r="R23" s="206"/>
      <c r="S23" s="207" t="s">
        <v>107</v>
      </c>
      <c r="T23" s="208"/>
      <c r="U23" s="209"/>
      <c r="V23" s="213" t="s">
        <v>104</v>
      </c>
      <c r="W23" s="214"/>
      <c r="X23" s="215"/>
      <c r="Y23" s="207" t="s">
        <v>105</v>
      </c>
      <c r="Z23" s="208"/>
      <c r="AA23" s="209"/>
      <c r="DR23" s="10" t="s">
        <v>132</v>
      </c>
      <c r="DS23" s="24" t="s">
        <v>60</v>
      </c>
      <c r="DT23" s="14" t="s">
        <v>126</v>
      </c>
      <c r="DU23" s="1">
        <v>78</v>
      </c>
    </row>
    <row r="24" spans="2:122" ht="36.75" customHeight="1" thickTop="1">
      <c r="B24" s="255"/>
      <c r="C24" s="197"/>
      <c r="D24" s="299"/>
      <c r="E24" s="195"/>
      <c r="F24" s="196"/>
      <c r="G24" s="196"/>
      <c r="H24" s="196"/>
      <c r="I24" s="197"/>
      <c r="J24" s="211"/>
      <c r="K24" s="211"/>
      <c r="L24" s="212"/>
      <c r="M24" s="216"/>
      <c r="N24" s="217"/>
      <c r="O24" s="218"/>
      <c r="P24" s="210"/>
      <c r="Q24" s="211"/>
      <c r="R24" s="212"/>
      <c r="S24" s="216"/>
      <c r="T24" s="217"/>
      <c r="U24" s="218"/>
      <c r="V24" s="210"/>
      <c r="W24" s="211"/>
      <c r="X24" s="212"/>
      <c r="Y24" s="216"/>
      <c r="Z24" s="217"/>
      <c r="AA24" s="218"/>
      <c r="DR24" s="25" t="s">
        <v>61</v>
      </c>
    </row>
    <row r="25" spans="2:125" ht="35.25" customHeight="1">
      <c r="B25" s="255"/>
      <c r="C25" s="197"/>
      <c r="D25" s="299"/>
      <c r="E25" s="195"/>
      <c r="F25" s="196"/>
      <c r="G25" s="196"/>
      <c r="H25" s="196"/>
      <c r="I25" s="197"/>
      <c r="J25" s="296"/>
      <c r="K25" s="296"/>
      <c r="L25" s="297"/>
      <c r="M25" s="298"/>
      <c r="N25" s="299"/>
      <c r="O25" s="300"/>
      <c r="P25" s="301"/>
      <c r="Q25" s="296"/>
      <c r="R25" s="297"/>
      <c r="S25" s="298"/>
      <c r="T25" s="299"/>
      <c r="U25" s="300"/>
      <c r="V25" s="301"/>
      <c r="W25" s="296"/>
      <c r="X25" s="297"/>
      <c r="Y25" s="298"/>
      <c r="Z25" s="299"/>
      <c r="AA25" s="300"/>
      <c r="DR25" s="13" t="s">
        <v>1</v>
      </c>
      <c r="DS25" s="13" t="s">
        <v>2</v>
      </c>
      <c r="DT25" s="13" t="s">
        <v>123</v>
      </c>
      <c r="DU25" s="26" t="s">
        <v>124</v>
      </c>
    </row>
    <row r="26" spans="2:125" ht="13.5" customHeight="1" thickBot="1">
      <c r="B26" s="256"/>
      <c r="C26" s="253"/>
      <c r="D26" s="436"/>
      <c r="E26" s="251"/>
      <c r="F26" s="252"/>
      <c r="G26" s="252"/>
      <c r="H26" s="252"/>
      <c r="I26" s="253"/>
      <c r="J26" s="214"/>
      <c r="K26" s="214"/>
      <c r="L26" s="215"/>
      <c r="M26" s="219"/>
      <c r="N26" s="220"/>
      <c r="O26" s="221"/>
      <c r="P26" s="213"/>
      <c r="Q26" s="214"/>
      <c r="R26" s="215"/>
      <c r="S26" s="219"/>
      <c r="T26" s="220"/>
      <c r="U26" s="221"/>
      <c r="V26" s="213"/>
      <c r="W26" s="214"/>
      <c r="X26" s="215"/>
      <c r="Y26" s="219"/>
      <c r="Z26" s="220"/>
      <c r="AA26" s="221"/>
      <c r="DR26" s="10" t="s">
        <v>137</v>
      </c>
      <c r="DS26" s="10" t="s">
        <v>62</v>
      </c>
      <c r="DT26" s="27" t="s">
        <v>140</v>
      </c>
      <c r="DU26" s="1">
        <v>96</v>
      </c>
    </row>
    <row r="27" spans="2:125" ht="16.5" customHeight="1" thickTop="1">
      <c r="B27" s="440" t="s">
        <v>252</v>
      </c>
      <c r="C27" s="441"/>
      <c r="D27" s="444" t="s">
        <v>228</v>
      </c>
      <c r="E27" s="444"/>
      <c r="F27" s="444"/>
      <c r="G27" s="444"/>
      <c r="H27" s="444"/>
      <c r="I27" s="444"/>
      <c r="J27" s="444"/>
      <c r="K27" s="444"/>
      <c r="L27" s="444"/>
      <c r="M27" s="444"/>
      <c r="N27" s="444"/>
      <c r="O27" s="444"/>
      <c r="P27" s="444"/>
      <c r="Q27" s="444"/>
      <c r="R27" s="444"/>
      <c r="S27" s="444"/>
      <c r="T27" s="444"/>
      <c r="U27" s="444"/>
      <c r="V27" s="444"/>
      <c r="W27" s="444"/>
      <c r="X27" s="444"/>
      <c r="Y27" s="444"/>
      <c r="Z27" s="444"/>
      <c r="AA27" s="445"/>
      <c r="DR27" s="10" t="s">
        <v>138</v>
      </c>
      <c r="DS27" s="10" t="s">
        <v>63</v>
      </c>
      <c r="DT27" s="27" t="s">
        <v>126</v>
      </c>
      <c r="DU27" s="1">
        <v>99</v>
      </c>
    </row>
    <row r="28" spans="2:125" ht="26.25" customHeight="1" thickBot="1">
      <c r="B28" s="442"/>
      <c r="C28" s="443"/>
      <c r="D28" s="446"/>
      <c r="E28" s="446"/>
      <c r="F28" s="446"/>
      <c r="G28" s="446"/>
      <c r="H28" s="446"/>
      <c r="I28" s="446"/>
      <c r="J28" s="446"/>
      <c r="K28" s="446"/>
      <c r="L28" s="446"/>
      <c r="M28" s="446"/>
      <c r="N28" s="446"/>
      <c r="O28" s="446"/>
      <c r="P28" s="446"/>
      <c r="Q28" s="446"/>
      <c r="R28" s="446"/>
      <c r="S28" s="446"/>
      <c r="T28" s="446"/>
      <c r="U28" s="446"/>
      <c r="V28" s="446"/>
      <c r="W28" s="446"/>
      <c r="X28" s="446"/>
      <c r="Y28" s="446"/>
      <c r="Z28" s="446"/>
      <c r="AA28" s="447"/>
      <c r="DR28" s="10" t="s">
        <v>141</v>
      </c>
      <c r="DS28" s="11" t="s">
        <v>144</v>
      </c>
      <c r="DT28" s="27" t="s">
        <v>141</v>
      </c>
      <c r="DU28" s="1">
        <v>109</v>
      </c>
    </row>
    <row r="29" spans="2:125" ht="26.25" customHeight="1" thickBot="1" thickTop="1">
      <c r="B29" s="448" t="s">
        <v>217</v>
      </c>
      <c r="C29" s="449"/>
      <c r="D29" s="449"/>
      <c r="E29" s="449"/>
      <c r="F29" s="449"/>
      <c r="G29" s="450"/>
      <c r="H29" s="450"/>
      <c r="I29" s="450"/>
      <c r="J29" s="450"/>
      <c r="K29" s="450"/>
      <c r="L29" s="450"/>
      <c r="M29" s="450"/>
      <c r="N29" s="450"/>
      <c r="O29" s="450"/>
      <c r="P29" s="450"/>
      <c r="Q29" s="450"/>
      <c r="R29" s="450"/>
      <c r="S29" s="450"/>
      <c r="T29" s="450"/>
      <c r="U29" s="450"/>
      <c r="V29" s="450"/>
      <c r="W29" s="450"/>
      <c r="X29" s="450"/>
      <c r="Y29" s="450"/>
      <c r="Z29" s="449"/>
      <c r="AA29" s="451"/>
      <c r="DR29" s="10" t="s">
        <v>142</v>
      </c>
      <c r="DS29" s="11" t="s">
        <v>143</v>
      </c>
      <c r="DT29" s="27" t="s">
        <v>145</v>
      </c>
      <c r="DU29" s="1">
        <v>106</v>
      </c>
    </row>
    <row r="30" spans="2:125" ht="30" customHeight="1" thickTop="1">
      <c r="B30" s="359" t="s">
        <v>74</v>
      </c>
      <c r="C30" s="360"/>
      <c r="D30" s="361" t="s">
        <v>75</v>
      </c>
      <c r="E30" s="360" t="s">
        <v>76</v>
      </c>
      <c r="F30" s="360"/>
      <c r="G30" s="316" t="s">
        <v>331</v>
      </c>
      <c r="H30" s="317"/>
      <c r="I30" s="317"/>
      <c r="J30" s="317"/>
      <c r="K30" s="317"/>
      <c r="L30" s="317"/>
      <c r="M30" s="317"/>
      <c r="N30" s="317"/>
      <c r="O30" s="317"/>
      <c r="P30" s="317"/>
      <c r="Q30" s="317"/>
      <c r="R30" s="318"/>
      <c r="S30" s="229" t="s">
        <v>218</v>
      </c>
      <c r="T30" s="230"/>
      <c r="U30" s="230"/>
      <c r="V30" s="230"/>
      <c r="W30" s="230"/>
      <c r="X30" s="230"/>
      <c r="Y30" s="231"/>
      <c r="Z30" s="322" t="s">
        <v>223</v>
      </c>
      <c r="AA30" s="323"/>
      <c r="DR30" s="10" t="s">
        <v>139</v>
      </c>
      <c r="DS30" s="10" t="s">
        <v>64</v>
      </c>
      <c r="DT30" s="27" t="s">
        <v>126</v>
      </c>
      <c r="DU30" s="1">
        <v>98</v>
      </c>
    </row>
    <row r="31" spans="2:124" ht="15">
      <c r="B31" s="359"/>
      <c r="C31" s="360"/>
      <c r="D31" s="362"/>
      <c r="E31" s="360"/>
      <c r="F31" s="360"/>
      <c r="G31" s="328">
        <v>1</v>
      </c>
      <c r="H31" s="329"/>
      <c r="I31" s="329"/>
      <c r="J31" s="330"/>
      <c r="K31" s="328">
        <v>2</v>
      </c>
      <c r="L31" s="329"/>
      <c r="M31" s="329"/>
      <c r="N31" s="330"/>
      <c r="O31" s="328">
        <v>3</v>
      </c>
      <c r="P31" s="329"/>
      <c r="Q31" s="329"/>
      <c r="R31" s="330"/>
      <c r="S31" s="319"/>
      <c r="T31" s="320"/>
      <c r="U31" s="320"/>
      <c r="V31" s="320"/>
      <c r="W31" s="320"/>
      <c r="X31" s="320"/>
      <c r="Y31" s="321"/>
      <c r="Z31" s="324"/>
      <c r="AA31" s="325"/>
      <c r="DR31" s="10"/>
      <c r="DS31" s="10"/>
      <c r="DT31" s="27"/>
    </row>
    <row r="32" spans="2:124" ht="15.75" thickBot="1">
      <c r="B32" s="359"/>
      <c r="C32" s="360"/>
      <c r="D32" s="363"/>
      <c r="E32" s="360"/>
      <c r="F32" s="360"/>
      <c r="G32" s="350" t="s">
        <v>77</v>
      </c>
      <c r="H32" s="351"/>
      <c r="I32" s="350" t="s">
        <v>78</v>
      </c>
      <c r="J32" s="351"/>
      <c r="K32" s="350" t="s">
        <v>77</v>
      </c>
      <c r="L32" s="351"/>
      <c r="M32" s="350" t="s">
        <v>78</v>
      </c>
      <c r="N32" s="351"/>
      <c r="O32" s="350" t="s">
        <v>77</v>
      </c>
      <c r="P32" s="352"/>
      <c r="Q32" s="350" t="s">
        <v>78</v>
      </c>
      <c r="R32" s="351"/>
      <c r="S32" s="232"/>
      <c r="T32" s="233"/>
      <c r="U32" s="233"/>
      <c r="V32" s="233"/>
      <c r="W32" s="233"/>
      <c r="X32" s="233"/>
      <c r="Y32" s="234"/>
      <c r="Z32" s="326"/>
      <c r="AA32" s="327"/>
      <c r="DR32" s="28" t="s">
        <v>82</v>
      </c>
      <c r="DT32" s="2"/>
    </row>
    <row r="33" spans="2:122" ht="21" customHeight="1" thickTop="1">
      <c r="B33" s="293"/>
      <c r="C33" s="294"/>
      <c r="D33" s="120"/>
      <c r="E33" s="295"/>
      <c r="F33" s="294"/>
      <c r="G33" s="29" t="s">
        <v>79</v>
      </c>
      <c r="H33" s="29" t="s">
        <v>4</v>
      </c>
      <c r="I33" s="29" t="s">
        <v>79</v>
      </c>
      <c r="J33" s="29" t="s">
        <v>4</v>
      </c>
      <c r="K33" s="29" t="s">
        <v>79</v>
      </c>
      <c r="L33" s="29" t="s">
        <v>4</v>
      </c>
      <c r="M33" s="29" t="s">
        <v>79</v>
      </c>
      <c r="N33" s="29" t="s">
        <v>4</v>
      </c>
      <c r="O33" s="29" t="s">
        <v>79</v>
      </c>
      <c r="P33" s="29" t="s">
        <v>4</v>
      </c>
      <c r="Q33" s="29" t="s">
        <v>79</v>
      </c>
      <c r="R33" s="29" t="s">
        <v>4</v>
      </c>
      <c r="S33" s="344"/>
      <c r="T33" s="345"/>
      <c r="U33" s="345"/>
      <c r="V33" s="345"/>
      <c r="W33" s="345"/>
      <c r="X33" s="345"/>
      <c r="Y33" s="346"/>
      <c r="Z33" s="295"/>
      <c r="AA33" s="347"/>
      <c r="DR33" s="30" t="s">
        <v>83</v>
      </c>
    </row>
    <row r="34" spans="2:122" ht="132.75" customHeight="1">
      <c r="B34" s="248" t="s">
        <v>229</v>
      </c>
      <c r="C34" s="249"/>
      <c r="D34" s="159" t="s">
        <v>230</v>
      </c>
      <c r="E34" s="302">
        <v>1</v>
      </c>
      <c r="F34" s="302"/>
      <c r="G34" s="159"/>
      <c r="H34" s="159"/>
      <c r="I34" s="159">
        <v>1</v>
      </c>
      <c r="J34" s="159">
        <v>100</v>
      </c>
      <c r="K34" s="159">
        <v>1</v>
      </c>
      <c r="L34" s="159">
        <v>100</v>
      </c>
      <c r="M34" s="159"/>
      <c r="N34" s="159"/>
      <c r="O34" s="159"/>
      <c r="P34" s="159"/>
      <c r="Q34" s="159"/>
      <c r="R34" s="159"/>
      <c r="S34" s="222" t="s">
        <v>323</v>
      </c>
      <c r="T34" s="223"/>
      <c r="U34" s="223"/>
      <c r="V34" s="223"/>
      <c r="W34" s="223"/>
      <c r="X34" s="223"/>
      <c r="Y34" s="224"/>
      <c r="Z34" s="414" t="s">
        <v>234</v>
      </c>
      <c r="AA34" s="415"/>
      <c r="DR34" s="30" t="s">
        <v>84</v>
      </c>
    </row>
    <row r="35" spans="2:122" ht="115.5" customHeight="1">
      <c r="B35" s="248" t="s">
        <v>231</v>
      </c>
      <c r="C35" s="249"/>
      <c r="D35" s="159" t="s">
        <v>232</v>
      </c>
      <c r="E35" s="302">
        <v>3</v>
      </c>
      <c r="F35" s="302"/>
      <c r="G35" s="159"/>
      <c r="H35" s="159"/>
      <c r="I35" s="159">
        <v>3</v>
      </c>
      <c r="J35" s="159">
        <v>100</v>
      </c>
      <c r="K35" s="159">
        <v>3</v>
      </c>
      <c r="L35" s="159">
        <v>100</v>
      </c>
      <c r="M35" s="159"/>
      <c r="N35" s="159"/>
      <c r="O35" s="159"/>
      <c r="P35" s="159"/>
      <c r="Q35" s="159"/>
      <c r="R35" s="159"/>
      <c r="S35" s="222" t="s">
        <v>324</v>
      </c>
      <c r="T35" s="223"/>
      <c r="U35" s="223"/>
      <c r="V35" s="223"/>
      <c r="W35" s="223"/>
      <c r="X35" s="223"/>
      <c r="Y35" s="224"/>
      <c r="Z35" s="414" t="s">
        <v>234</v>
      </c>
      <c r="AA35" s="415"/>
      <c r="DR35" s="30" t="s">
        <v>85</v>
      </c>
    </row>
    <row r="36" spans="2:122" ht="70.5" customHeight="1">
      <c r="B36" s="248" t="s">
        <v>316</v>
      </c>
      <c r="C36" s="249"/>
      <c r="D36" s="159" t="s">
        <v>233</v>
      </c>
      <c r="E36" s="302">
        <v>1</v>
      </c>
      <c r="F36" s="302"/>
      <c r="G36" s="4"/>
      <c r="H36" s="4"/>
      <c r="I36" s="4"/>
      <c r="J36" s="4"/>
      <c r="K36" s="4"/>
      <c r="L36" s="4"/>
      <c r="M36" s="4"/>
      <c r="N36" s="4"/>
      <c r="O36" s="159">
        <v>1</v>
      </c>
      <c r="P36" s="159">
        <v>100</v>
      </c>
      <c r="Q36" s="159">
        <v>0</v>
      </c>
      <c r="R36" s="159">
        <v>0</v>
      </c>
      <c r="S36" s="222" t="s">
        <v>351</v>
      </c>
      <c r="T36" s="223"/>
      <c r="U36" s="223"/>
      <c r="V36" s="223"/>
      <c r="W36" s="223"/>
      <c r="X36" s="223"/>
      <c r="Y36" s="224"/>
      <c r="Z36" s="225" t="s">
        <v>235</v>
      </c>
      <c r="AA36" s="226"/>
      <c r="DR36" s="30" t="s">
        <v>86</v>
      </c>
    </row>
    <row r="37" spans="2:124" ht="70.5" customHeight="1">
      <c r="B37" s="405"/>
      <c r="C37" s="378"/>
      <c r="D37" s="165"/>
      <c r="E37" s="377"/>
      <c r="F37" s="378"/>
      <c r="G37" s="4"/>
      <c r="H37" s="4"/>
      <c r="I37" s="4"/>
      <c r="J37" s="4"/>
      <c r="K37" s="4"/>
      <c r="L37" s="4"/>
      <c r="M37" s="4"/>
      <c r="N37" s="4"/>
      <c r="O37" s="4"/>
      <c r="P37" s="4"/>
      <c r="Q37" s="4"/>
      <c r="R37" s="4"/>
      <c r="S37" s="379"/>
      <c r="T37" s="380"/>
      <c r="U37" s="380"/>
      <c r="V37" s="380"/>
      <c r="W37" s="380"/>
      <c r="X37" s="380"/>
      <c r="Y37" s="381"/>
      <c r="Z37" s="379"/>
      <c r="AA37" s="406"/>
      <c r="DR37" s="30" t="s">
        <v>87</v>
      </c>
      <c r="DT37" s="2"/>
    </row>
    <row r="38" spans="2:27" ht="70.5" customHeight="1" thickBot="1">
      <c r="B38" s="364"/>
      <c r="C38" s="365"/>
      <c r="D38" s="130"/>
      <c r="E38" s="365"/>
      <c r="F38" s="365"/>
      <c r="G38" s="31"/>
      <c r="H38" s="31"/>
      <c r="I38" s="31"/>
      <c r="J38" s="31"/>
      <c r="K38" s="31"/>
      <c r="L38" s="31"/>
      <c r="M38" s="31"/>
      <c r="N38" s="31"/>
      <c r="O38" s="31"/>
      <c r="P38" s="31"/>
      <c r="Q38" s="31"/>
      <c r="R38" s="31"/>
      <c r="S38" s="384"/>
      <c r="T38" s="385"/>
      <c r="U38" s="385"/>
      <c r="V38" s="385"/>
      <c r="W38" s="385"/>
      <c r="X38" s="385"/>
      <c r="Y38" s="386"/>
      <c r="Z38" s="384"/>
      <c r="AA38" s="387"/>
    </row>
    <row r="39" spans="2:27" ht="15.75" thickBot="1">
      <c r="B39" s="416" t="s">
        <v>220</v>
      </c>
      <c r="C39" s="417"/>
      <c r="D39" s="417"/>
      <c r="E39" s="417"/>
      <c r="F39" s="417"/>
      <c r="G39" s="417"/>
      <c r="H39" s="417"/>
      <c r="I39" s="417"/>
      <c r="J39" s="417"/>
      <c r="K39" s="417"/>
      <c r="L39" s="417"/>
      <c r="M39" s="417"/>
      <c r="N39" s="417"/>
      <c r="O39" s="417"/>
      <c r="P39" s="417"/>
      <c r="Q39" s="417"/>
      <c r="R39" s="417"/>
      <c r="S39" s="417"/>
      <c r="T39" s="417"/>
      <c r="U39" s="417"/>
      <c r="V39" s="417"/>
      <c r="W39" s="417"/>
      <c r="X39" s="417"/>
      <c r="Y39" s="417"/>
      <c r="Z39" s="417"/>
      <c r="AA39" s="418"/>
    </row>
    <row r="40" spans="2:27" ht="15.75" thickBot="1">
      <c r="B40" s="241"/>
      <c r="C40" s="242"/>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3"/>
    </row>
    <row r="41" spans="2:27" ht="20.25" customHeight="1">
      <c r="B41" s="18"/>
      <c r="C41" s="6"/>
      <c r="D41" s="6"/>
      <c r="E41" s="6"/>
      <c r="F41" s="6"/>
      <c r="G41" s="6"/>
      <c r="H41" s="6"/>
      <c r="I41" s="6"/>
      <c r="J41" s="6"/>
      <c r="K41" s="6"/>
      <c r="L41" s="6"/>
      <c r="M41" s="6"/>
      <c r="N41" s="6"/>
      <c r="O41" s="6"/>
      <c r="P41" s="6"/>
      <c r="Q41" s="6"/>
      <c r="R41" s="6"/>
      <c r="S41" s="6"/>
      <c r="T41" s="6"/>
      <c r="U41" s="6"/>
      <c r="V41" s="6"/>
      <c r="W41" s="6"/>
      <c r="X41" s="6"/>
      <c r="Y41" s="6"/>
      <c r="Z41" s="6"/>
      <c r="AA41" s="19"/>
    </row>
    <row r="42" spans="2:27" ht="20.25" customHeight="1">
      <c r="B42" s="261" t="s">
        <v>236</v>
      </c>
      <c r="C42" s="262"/>
      <c r="D42" s="262"/>
      <c r="E42" s="262"/>
      <c r="F42" s="6"/>
      <c r="G42" s="6"/>
      <c r="H42" s="6"/>
      <c r="I42" s="6"/>
      <c r="J42" s="6"/>
      <c r="K42" s="6"/>
      <c r="L42" s="6"/>
      <c r="M42" s="6"/>
      <c r="N42" s="6"/>
      <c r="O42" s="6"/>
      <c r="P42" s="6"/>
      <c r="Q42" s="262"/>
      <c r="R42" s="262"/>
      <c r="S42" s="262"/>
      <c r="T42" s="262"/>
      <c r="U42" s="262"/>
      <c r="V42" s="262"/>
      <c r="W42" s="262"/>
      <c r="X42" s="262"/>
      <c r="Y42" s="262"/>
      <c r="Z42" s="262"/>
      <c r="AA42" s="263"/>
    </row>
    <row r="43" spans="2:27" ht="33" customHeight="1">
      <c r="B43" s="244" t="s">
        <v>237</v>
      </c>
      <c r="C43" s="245"/>
      <c r="D43" s="245"/>
      <c r="E43" s="245"/>
      <c r="F43" s="6"/>
      <c r="G43" s="6"/>
      <c r="H43" s="6"/>
      <c r="I43" s="6"/>
      <c r="J43" s="6"/>
      <c r="K43" s="6"/>
      <c r="L43" s="6"/>
      <c r="M43" s="6"/>
      <c r="N43" s="6"/>
      <c r="O43" s="6"/>
      <c r="P43" s="6"/>
      <c r="Q43" s="246"/>
      <c r="R43" s="246"/>
      <c r="S43" s="246"/>
      <c r="T43" s="246"/>
      <c r="U43" s="246"/>
      <c r="V43" s="246"/>
      <c r="W43" s="246"/>
      <c r="X43" s="246"/>
      <c r="Y43" s="246"/>
      <c r="Z43" s="246"/>
      <c r="AA43" s="247"/>
    </row>
    <row r="44" spans="2:27" ht="22.5" customHeight="1">
      <c r="B44" s="136"/>
      <c r="C44" s="137"/>
      <c r="D44" s="137"/>
      <c r="E44" s="137"/>
      <c r="F44" s="6"/>
      <c r="G44" s="6"/>
      <c r="H44" s="6"/>
      <c r="I44" s="6"/>
      <c r="J44" s="6"/>
      <c r="K44" s="6"/>
      <c r="L44" s="6"/>
      <c r="M44" s="6"/>
      <c r="N44" s="6"/>
      <c r="O44" s="6"/>
      <c r="P44" s="6"/>
      <c r="Q44" s="138"/>
      <c r="R44" s="138"/>
      <c r="S44" s="138"/>
      <c r="T44" s="138"/>
      <c r="U44" s="138"/>
      <c r="V44" s="138"/>
      <c r="W44" s="138"/>
      <c r="X44" s="138"/>
      <c r="Y44" s="138"/>
      <c r="Z44" s="138"/>
      <c r="AA44" s="139"/>
    </row>
    <row r="45" spans="2:27" ht="6" customHeight="1" thickBot="1">
      <c r="B45" s="32"/>
      <c r="C45" s="33"/>
      <c r="D45" s="33"/>
      <c r="E45" s="33"/>
      <c r="F45" s="33"/>
      <c r="G45" s="33"/>
      <c r="H45" s="33"/>
      <c r="I45" s="33"/>
      <c r="J45" s="33"/>
      <c r="K45" s="33"/>
      <c r="L45" s="33"/>
      <c r="M45" s="33"/>
      <c r="N45" s="33"/>
      <c r="O45" s="33"/>
      <c r="P45" s="33"/>
      <c r="Q45" s="33"/>
      <c r="R45" s="33"/>
      <c r="S45" s="33"/>
      <c r="T45" s="33"/>
      <c r="U45" s="33"/>
      <c r="V45" s="33"/>
      <c r="W45" s="33"/>
      <c r="X45" s="33"/>
      <c r="Y45" s="33"/>
      <c r="Z45" s="33"/>
      <c r="AA45" s="34"/>
    </row>
    <row r="46" spans="2:27" ht="15.75" thickTop="1">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row>
    <row r="47" spans="2:27" ht="15.75" thickBot="1">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row>
    <row r="48" spans="2:27" ht="13.5" customHeight="1" thickTop="1">
      <c r="B48" s="267" t="s">
        <v>248</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9"/>
    </row>
    <row r="49" spans="2:27" ht="15">
      <c r="B49" s="15"/>
      <c r="C49" s="16"/>
      <c r="D49" s="16"/>
      <c r="E49" s="16"/>
      <c r="F49" s="16"/>
      <c r="G49" s="16"/>
      <c r="H49" s="16"/>
      <c r="I49" s="16"/>
      <c r="J49" s="16"/>
      <c r="K49" s="16"/>
      <c r="L49" s="16"/>
      <c r="M49" s="16"/>
      <c r="N49" s="16"/>
      <c r="O49" s="16"/>
      <c r="P49" s="16"/>
      <c r="Q49" s="16"/>
      <c r="R49" s="16"/>
      <c r="S49" s="16"/>
      <c r="T49" s="16"/>
      <c r="U49" s="16"/>
      <c r="V49" s="16"/>
      <c r="W49" s="16"/>
      <c r="X49" s="16"/>
      <c r="Y49" s="16"/>
      <c r="Z49" s="16"/>
      <c r="AA49" s="17"/>
    </row>
    <row r="50" spans="2:27" ht="12.75" customHeight="1">
      <c r="B50" s="270" t="s">
        <v>72</v>
      </c>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2"/>
    </row>
    <row r="51" spans="2:27" ht="12.75" customHeight="1">
      <c r="B51" s="18"/>
      <c r="C51" s="6"/>
      <c r="D51" s="6"/>
      <c r="E51" s="6"/>
      <c r="F51" s="6"/>
      <c r="G51" s="6"/>
      <c r="H51" s="6"/>
      <c r="I51" s="6"/>
      <c r="J51" s="6"/>
      <c r="K51" s="6"/>
      <c r="L51" s="6"/>
      <c r="M51" s="6"/>
      <c r="N51" s="6"/>
      <c r="O51" s="6"/>
      <c r="P51" s="6"/>
      <c r="Q51" s="6"/>
      <c r="R51" s="6"/>
      <c r="S51" s="6"/>
      <c r="T51" s="6"/>
      <c r="U51" s="6"/>
      <c r="V51" s="6"/>
      <c r="W51" s="6"/>
      <c r="X51" s="6"/>
      <c r="Y51" s="6"/>
      <c r="Z51" s="6"/>
      <c r="AA51" s="19"/>
    </row>
    <row r="52" spans="2:27" ht="15">
      <c r="B52" s="273" t="s">
        <v>250</v>
      </c>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5"/>
    </row>
    <row r="53" spans="2:27" ht="15.75" thickBot="1">
      <c r="B53" s="18"/>
      <c r="C53" s="6"/>
      <c r="D53" s="6"/>
      <c r="E53" s="6"/>
      <c r="F53" s="6"/>
      <c r="G53" s="6"/>
      <c r="H53" s="6"/>
      <c r="I53" s="6"/>
      <c r="J53" s="6"/>
      <c r="K53" s="6"/>
      <c r="L53" s="6"/>
      <c r="M53" s="6"/>
      <c r="N53" s="6"/>
      <c r="O53" s="6"/>
      <c r="P53" s="6"/>
      <c r="Q53" s="6"/>
      <c r="R53" s="6"/>
      <c r="S53" s="6"/>
      <c r="T53" s="6"/>
      <c r="U53" s="6"/>
      <c r="V53" s="6"/>
      <c r="W53" s="6"/>
      <c r="X53" s="6"/>
      <c r="Y53" s="6"/>
      <c r="Z53" s="6"/>
      <c r="AA53" s="19"/>
    </row>
    <row r="54" spans="2:27" ht="30" customHeight="1" thickTop="1">
      <c r="B54" s="276" t="s">
        <v>238</v>
      </c>
      <c r="C54" s="277"/>
      <c r="D54" s="277"/>
      <c r="E54" s="277"/>
      <c r="F54" s="277"/>
      <c r="G54" s="277"/>
      <c r="H54" s="277"/>
      <c r="I54" s="277"/>
      <c r="J54" s="277"/>
      <c r="K54" s="277"/>
      <c r="L54" s="277"/>
      <c r="M54" s="277"/>
      <c r="N54" s="277"/>
      <c r="O54" s="277"/>
      <c r="P54" s="278"/>
      <c r="Q54" s="285" t="s">
        <v>73</v>
      </c>
      <c r="R54" s="286"/>
      <c r="S54" s="286"/>
      <c r="T54" s="286"/>
      <c r="U54" s="286"/>
      <c r="V54" s="286"/>
      <c r="W54" s="286"/>
      <c r="X54" s="286"/>
      <c r="Y54" s="229" t="s">
        <v>208</v>
      </c>
      <c r="Z54" s="230"/>
      <c r="AA54" s="231"/>
    </row>
    <row r="55" spans="2:27" ht="21" customHeight="1">
      <c r="B55" s="279"/>
      <c r="C55" s="280"/>
      <c r="D55" s="280"/>
      <c r="E55" s="280"/>
      <c r="F55" s="280"/>
      <c r="G55" s="280"/>
      <c r="H55" s="280"/>
      <c r="I55" s="280"/>
      <c r="J55" s="280"/>
      <c r="K55" s="280"/>
      <c r="L55" s="280"/>
      <c r="M55" s="280"/>
      <c r="N55" s="280"/>
      <c r="O55" s="280"/>
      <c r="P55" s="281"/>
      <c r="Q55" s="429"/>
      <c r="R55" s="430"/>
      <c r="S55" s="430"/>
      <c r="T55" s="430"/>
      <c r="U55" s="430"/>
      <c r="V55" s="430"/>
      <c r="W55" s="430"/>
      <c r="X55" s="430"/>
      <c r="Y55" s="432"/>
      <c r="Z55" s="291"/>
      <c r="AA55" s="292"/>
    </row>
    <row r="56" spans="2:27" ht="10.5" customHeight="1">
      <c r="B56" s="279"/>
      <c r="C56" s="280"/>
      <c r="D56" s="280"/>
      <c r="E56" s="280"/>
      <c r="F56" s="280"/>
      <c r="G56" s="280"/>
      <c r="H56" s="280"/>
      <c r="I56" s="280"/>
      <c r="J56" s="280"/>
      <c r="K56" s="280"/>
      <c r="L56" s="280"/>
      <c r="M56" s="280"/>
      <c r="N56" s="280"/>
      <c r="O56" s="280"/>
      <c r="P56" s="281"/>
      <c r="Q56" s="433">
        <v>1</v>
      </c>
      <c r="R56" s="434"/>
      <c r="S56" s="434"/>
      <c r="T56" s="434"/>
      <c r="U56" s="434"/>
      <c r="V56" s="434"/>
      <c r="W56" s="434"/>
      <c r="X56" s="435"/>
      <c r="Y56" s="337" t="s">
        <v>85</v>
      </c>
      <c r="Z56" s="338"/>
      <c r="AA56" s="339"/>
    </row>
    <row r="57" spans="2:27" ht="12.75" customHeight="1">
      <c r="B57" s="282"/>
      <c r="C57" s="283"/>
      <c r="D57" s="283"/>
      <c r="E57" s="283"/>
      <c r="F57" s="283"/>
      <c r="G57" s="283"/>
      <c r="H57" s="283"/>
      <c r="I57" s="283"/>
      <c r="J57" s="283"/>
      <c r="K57" s="283"/>
      <c r="L57" s="283"/>
      <c r="M57" s="283"/>
      <c r="N57" s="283"/>
      <c r="O57" s="283"/>
      <c r="P57" s="284"/>
      <c r="Q57" s="334"/>
      <c r="R57" s="335"/>
      <c r="S57" s="335"/>
      <c r="T57" s="335"/>
      <c r="U57" s="335"/>
      <c r="V57" s="335"/>
      <c r="W57" s="335"/>
      <c r="X57" s="336"/>
      <c r="Y57" s="340"/>
      <c r="Z57" s="341"/>
      <c r="AA57" s="342"/>
    </row>
    <row r="58" spans="2:27" ht="18.75" customHeight="1">
      <c r="B58" s="303" t="s">
        <v>210</v>
      </c>
      <c r="C58" s="304"/>
      <c r="D58" s="304"/>
      <c r="E58" s="304"/>
      <c r="F58" s="304"/>
      <c r="G58" s="304"/>
      <c r="H58" s="304"/>
      <c r="I58" s="304"/>
      <c r="J58" s="304"/>
      <c r="K58" s="304"/>
      <c r="L58" s="304"/>
      <c r="M58" s="304"/>
      <c r="N58" s="304"/>
      <c r="O58" s="304"/>
      <c r="P58" s="304"/>
      <c r="Q58" s="304"/>
      <c r="R58" s="304"/>
      <c r="S58" s="304"/>
      <c r="T58" s="304"/>
      <c r="U58" s="304"/>
      <c r="V58" s="304"/>
      <c r="W58" s="304"/>
      <c r="X58" s="304"/>
      <c r="Y58" s="304"/>
      <c r="Z58" s="304"/>
      <c r="AA58" s="305"/>
    </row>
    <row r="59" spans="2:27" ht="14.25" customHeight="1">
      <c r="B59" s="306"/>
      <c r="C59" s="304"/>
      <c r="D59" s="304"/>
      <c r="E59" s="304"/>
      <c r="F59" s="304"/>
      <c r="G59" s="304"/>
      <c r="H59" s="304"/>
      <c r="I59" s="304"/>
      <c r="J59" s="304"/>
      <c r="K59" s="304"/>
      <c r="L59" s="304"/>
      <c r="M59" s="304"/>
      <c r="N59" s="304"/>
      <c r="O59" s="304"/>
      <c r="P59" s="304"/>
      <c r="Q59" s="304"/>
      <c r="R59" s="304"/>
      <c r="S59" s="304"/>
      <c r="T59" s="304"/>
      <c r="U59" s="304"/>
      <c r="V59" s="304"/>
      <c r="W59" s="304"/>
      <c r="X59" s="304"/>
      <c r="Y59" s="304"/>
      <c r="Z59" s="304"/>
      <c r="AA59" s="305"/>
    </row>
    <row r="60" spans="2:27" ht="33" customHeight="1" thickBot="1">
      <c r="B60" s="307" t="s">
        <v>227</v>
      </c>
      <c r="C60" s="308"/>
      <c r="D60" s="308"/>
      <c r="E60" s="308"/>
      <c r="F60" s="308"/>
      <c r="G60" s="308"/>
      <c r="H60" s="308"/>
      <c r="I60" s="308"/>
      <c r="J60" s="308"/>
      <c r="K60" s="308"/>
      <c r="L60" s="308"/>
      <c r="M60" s="308"/>
      <c r="N60" s="308"/>
      <c r="O60" s="308"/>
      <c r="P60" s="308"/>
      <c r="Q60" s="308"/>
      <c r="R60" s="308"/>
      <c r="S60" s="308"/>
      <c r="T60" s="308"/>
      <c r="U60" s="308"/>
      <c r="V60" s="308"/>
      <c r="W60" s="308"/>
      <c r="X60" s="308"/>
      <c r="Y60" s="308"/>
      <c r="Z60" s="308"/>
      <c r="AA60" s="309"/>
    </row>
    <row r="61" spans="2:27" ht="18.75" customHeight="1" thickBot="1" thickTop="1">
      <c r="B61" s="310" t="s">
        <v>213</v>
      </c>
      <c r="C61" s="311"/>
      <c r="D61" s="311"/>
      <c r="E61" s="311"/>
      <c r="F61" s="311"/>
      <c r="G61" s="311"/>
      <c r="H61" s="311"/>
      <c r="I61" s="311"/>
      <c r="J61" s="311"/>
      <c r="K61" s="311"/>
      <c r="L61" s="311"/>
      <c r="M61" s="311"/>
      <c r="N61" s="311"/>
      <c r="O61" s="311"/>
      <c r="P61" s="311"/>
      <c r="Q61" s="311"/>
      <c r="R61" s="311"/>
      <c r="S61" s="311"/>
      <c r="T61" s="311"/>
      <c r="U61" s="311"/>
      <c r="V61" s="311"/>
      <c r="W61" s="311"/>
      <c r="X61" s="311"/>
      <c r="Y61" s="311"/>
      <c r="Z61" s="311"/>
      <c r="AA61" s="312"/>
    </row>
    <row r="62" spans="2:27" ht="42" customHeight="1" thickBot="1" thickTop="1">
      <c r="B62" s="7" t="s">
        <v>214</v>
      </c>
      <c r="C62" s="158" t="s">
        <v>2</v>
      </c>
      <c r="D62" s="8" t="s">
        <v>75</v>
      </c>
      <c r="E62" s="235" t="s">
        <v>225</v>
      </c>
      <c r="F62" s="236"/>
      <c r="G62" s="236"/>
      <c r="H62" s="236"/>
      <c r="I62" s="237"/>
      <c r="J62" s="227" t="s">
        <v>215</v>
      </c>
      <c r="K62" s="228"/>
      <c r="L62" s="228"/>
      <c r="M62" s="228"/>
      <c r="N62" s="228"/>
      <c r="O62" s="228"/>
      <c r="P62" s="228"/>
      <c r="Q62" s="228"/>
      <c r="R62" s="228"/>
      <c r="S62" s="228"/>
      <c r="T62" s="228"/>
      <c r="U62" s="228"/>
      <c r="V62" s="229" t="s">
        <v>216</v>
      </c>
      <c r="W62" s="230"/>
      <c r="X62" s="230"/>
      <c r="Y62" s="230"/>
      <c r="Z62" s="230"/>
      <c r="AA62" s="231"/>
    </row>
    <row r="63" spans="2:27" s="141" customFormat="1" ht="42" customHeight="1" thickBot="1" thickTop="1">
      <c r="B63" s="254" t="s">
        <v>128</v>
      </c>
      <c r="C63" s="254" t="str">
        <f>(IF(B63="Número de estudios de trayectoria y de egresados llevados a cabo en el Año",DS14,IF(B63="Porcentaje de programas educativos con Análisis Situacional del Trabajo (AST)",DS15,IF(B63="Número de estudios de factibilidad elaborados",DS16))))</f>
        <v>Número de estudios de trayectoria y de egresados llevados a cabo en el año
</v>
      </c>
      <c r="D63" s="189" t="str">
        <f>(IF(B63="Número de estudios de trayectoria y de egresados llevados a cabo en el Año",DT14,IF(B63="Porcentaje de programas educativos con Análisis Situacional del Trabajo (AST)",DT15,IF(B63="Número de estudios de factibilidad elaborados",DT16))))</f>
        <v>Estudios</v>
      </c>
      <c r="E63" s="192">
        <f>(IF(B63="Número de estudios de trayectoria y de egresados llevados a cabo en el Año",DU14,IF(B63="Porcentaje de programas educativos con Análisis Situacional del Trabajo (AST)",DU15,IF(B63="Número de estudios de factibilidad elaborados",DU16))))</f>
        <v>447</v>
      </c>
      <c r="F63" s="193"/>
      <c r="G63" s="193"/>
      <c r="H63" s="193"/>
      <c r="I63" s="194"/>
      <c r="J63" s="258">
        <v>2018</v>
      </c>
      <c r="K63" s="258"/>
      <c r="L63" s="258"/>
      <c r="M63" s="258"/>
      <c r="N63" s="258"/>
      <c r="O63" s="259"/>
      <c r="P63" s="260">
        <v>2019</v>
      </c>
      <c r="Q63" s="258"/>
      <c r="R63" s="258"/>
      <c r="S63" s="258"/>
      <c r="T63" s="258"/>
      <c r="U63" s="258"/>
      <c r="V63" s="232"/>
      <c r="W63" s="233"/>
      <c r="X63" s="233"/>
      <c r="Y63" s="233"/>
      <c r="Z63" s="233"/>
      <c r="AA63" s="234"/>
    </row>
    <row r="64" spans="2:27" s="141" customFormat="1" ht="42" customHeight="1" thickBot="1" thickTop="1">
      <c r="B64" s="255"/>
      <c r="C64" s="255"/>
      <c r="D64" s="190"/>
      <c r="E64" s="195"/>
      <c r="F64" s="196"/>
      <c r="G64" s="196"/>
      <c r="H64" s="196"/>
      <c r="I64" s="197"/>
      <c r="J64" s="205" t="s">
        <v>102</v>
      </c>
      <c r="K64" s="205"/>
      <c r="L64" s="206"/>
      <c r="M64" s="207" t="s">
        <v>103</v>
      </c>
      <c r="N64" s="208"/>
      <c r="O64" s="209"/>
      <c r="P64" s="204" t="s">
        <v>106</v>
      </c>
      <c r="Q64" s="205"/>
      <c r="R64" s="206"/>
      <c r="S64" s="207" t="s">
        <v>107</v>
      </c>
      <c r="T64" s="208"/>
      <c r="U64" s="209"/>
      <c r="V64" s="213" t="s">
        <v>104</v>
      </c>
      <c r="W64" s="214"/>
      <c r="X64" s="215"/>
      <c r="Y64" s="207" t="s">
        <v>105</v>
      </c>
      <c r="Z64" s="208"/>
      <c r="AA64" s="209"/>
    </row>
    <row r="65" spans="2:27" s="141" customFormat="1" ht="42" customHeight="1" thickBot="1" thickTop="1">
      <c r="B65" s="256"/>
      <c r="C65" s="256"/>
      <c r="D65" s="257"/>
      <c r="E65" s="251"/>
      <c r="F65" s="252"/>
      <c r="G65" s="252"/>
      <c r="H65" s="252"/>
      <c r="I65" s="253"/>
      <c r="J65" s="264">
        <v>5</v>
      </c>
      <c r="K65" s="265"/>
      <c r="L65" s="266"/>
      <c r="M65" s="264">
        <f>(5/5)*100</f>
        <v>100</v>
      </c>
      <c r="N65" s="265"/>
      <c r="O65" s="266"/>
      <c r="P65" s="264">
        <v>5</v>
      </c>
      <c r="Q65" s="265"/>
      <c r="R65" s="266"/>
      <c r="S65" s="264">
        <v>100</v>
      </c>
      <c r="T65" s="265"/>
      <c r="U65" s="266"/>
      <c r="V65" s="264">
        <v>5</v>
      </c>
      <c r="W65" s="265"/>
      <c r="X65" s="266"/>
      <c r="Y65" s="264">
        <v>100</v>
      </c>
      <c r="Z65" s="265"/>
      <c r="AA65" s="266"/>
    </row>
    <row r="66" spans="2:27" ht="42" customHeight="1" thickBot="1" thickTop="1">
      <c r="B66" s="7" t="s">
        <v>214</v>
      </c>
      <c r="C66" s="158" t="s">
        <v>2</v>
      </c>
      <c r="D66" s="8" t="s">
        <v>75</v>
      </c>
      <c r="E66" s="235" t="s">
        <v>205</v>
      </c>
      <c r="F66" s="236"/>
      <c r="G66" s="236"/>
      <c r="H66" s="236"/>
      <c r="I66" s="237"/>
      <c r="J66" s="227" t="s">
        <v>215</v>
      </c>
      <c r="K66" s="228"/>
      <c r="L66" s="228"/>
      <c r="M66" s="228"/>
      <c r="N66" s="228"/>
      <c r="O66" s="228"/>
      <c r="P66" s="228"/>
      <c r="Q66" s="228"/>
      <c r="R66" s="228"/>
      <c r="S66" s="228"/>
      <c r="T66" s="228"/>
      <c r="U66" s="228"/>
      <c r="V66" s="229" t="s">
        <v>216</v>
      </c>
      <c r="W66" s="230"/>
      <c r="X66" s="230"/>
      <c r="Y66" s="230"/>
      <c r="Z66" s="230"/>
      <c r="AA66" s="231"/>
    </row>
    <row r="67" spans="2:27" s="141" customFormat="1" ht="42" customHeight="1" thickBot="1" thickTop="1">
      <c r="B67" s="254" t="s">
        <v>129</v>
      </c>
      <c r="C67" s="254" t="str">
        <f>(IF(B67="Número de estudios de trayectoria y de egresados llevados a cabo en el Año",DS14,IF(B67="Porcentaje de programas educativos con Análisis Situacional del Trabajo (AST)",DS15,IF(B67="Número de estudios de factibilidad elaborados",DS16))))</f>
        <v>(Programas educativos en la institución con AST vigentes/ total de programas educativos en la institución)*100</v>
      </c>
      <c r="D67" s="189" t="str">
        <f>(IF(B67="Número de estudios de trayectoria y de egresados llevados a cabo en el Año",DT14,IF(B67="Porcentaje de programas educativos con Análisis Situacional del Trabajo (AST)",DT15,IF(B67="Número de estudios de factibilidad elaborados",DT16))))</f>
        <v>Análisis</v>
      </c>
      <c r="E67" s="192">
        <f>(IF(B67="Número de estudios de trayectoria y de egresados llevados a cabo en el Año",DU14,IF(B67="Porcentaje de programas educativos con Análisis Situacional del Trabajo (AST)",DU15,IF(B67="Número de estudios de factibilidad elaborados",DU16))))</f>
        <v>96</v>
      </c>
      <c r="F67" s="193"/>
      <c r="G67" s="193"/>
      <c r="H67" s="193"/>
      <c r="I67" s="194"/>
      <c r="J67" s="258">
        <v>2018</v>
      </c>
      <c r="K67" s="258"/>
      <c r="L67" s="258"/>
      <c r="M67" s="258"/>
      <c r="N67" s="258"/>
      <c r="O67" s="259"/>
      <c r="P67" s="260">
        <v>2019</v>
      </c>
      <c r="Q67" s="258"/>
      <c r="R67" s="258"/>
      <c r="S67" s="258"/>
      <c r="T67" s="258"/>
      <c r="U67" s="258"/>
      <c r="V67" s="232"/>
      <c r="W67" s="233"/>
      <c r="X67" s="233"/>
      <c r="Y67" s="233"/>
      <c r="Z67" s="233"/>
      <c r="AA67" s="234"/>
    </row>
    <row r="68" spans="2:27" s="141" customFormat="1" ht="42" customHeight="1" thickBot="1" thickTop="1">
      <c r="B68" s="255"/>
      <c r="C68" s="255"/>
      <c r="D68" s="190"/>
      <c r="E68" s="195"/>
      <c r="F68" s="196"/>
      <c r="G68" s="196"/>
      <c r="H68" s="196"/>
      <c r="I68" s="197"/>
      <c r="J68" s="205" t="s">
        <v>102</v>
      </c>
      <c r="K68" s="205"/>
      <c r="L68" s="206"/>
      <c r="M68" s="207" t="s">
        <v>103</v>
      </c>
      <c r="N68" s="208"/>
      <c r="O68" s="209"/>
      <c r="P68" s="204" t="s">
        <v>106</v>
      </c>
      <c r="Q68" s="205"/>
      <c r="R68" s="206"/>
      <c r="S68" s="207" t="s">
        <v>107</v>
      </c>
      <c r="T68" s="208"/>
      <c r="U68" s="209"/>
      <c r="V68" s="213" t="s">
        <v>104</v>
      </c>
      <c r="W68" s="214"/>
      <c r="X68" s="215"/>
      <c r="Y68" s="207" t="s">
        <v>105</v>
      </c>
      <c r="Z68" s="208"/>
      <c r="AA68" s="209"/>
    </row>
    <row r="69" spans="2:27" s="141" customFormat="1" ht="42" customHeight="1" thickTop="1">
      <c r="B69" s="256"/>
      <c r="C69" s="256"/>
      <c r="D69" s="257"/>
      <c r="E69" s="251"/>
      <c r="F69" s="252"/>
      <c r="G69" s="252"/>
      <c r="H69" s="252"/>
      <c r="I69" s="253"/>
      <c r="J69" s="455">
        <v>12</v>
      </c>
      <c r="K69" s="456"/>
      <c r="L69" s="457"/>
      <c r="M69" s="411">
        <f>(12/26)*100</f>
        <v>46.15384615384615</v>
      </c>
      <c r="N69" s="412"/>
      <c r="O69" s="413"/>
      <c r="P69" s="455">
        <v>12</v>
      </c>
      <c r="Q69" s="456"/>
      <c r="R69" s="457"/>
      <c r="S69" s="411">
        <f>(12/26)*100</f>
        <v>46.15384615384615</v>
      </c>
      <c r="T69" s="412"/>
      <c r="U69" s="413"/>
      <c r="V69" s="455">
        <v>12</v>
      </c>
      <c r="W69" s="456"/>
      <c r="X69" s="457"/>
      <c r="Y69" s="411">
        <f>(12/26)*100</f>
        <v>46.15384615384615</v>
      </c>
      <c r="Z69" s="412"/>
      <c r="AA69" s="413"/>
    </row>
    <row r="70" spans="2:27" ht="46.5" customHeight="1" thickBot="1">
      <c r="B70" s="388" t="s">
        <v>252</v>
      </c>
      <c r="C70" s="389"/>
      <c r="D70" s="458" t="s">
        <v>251</v>
      </c>
      <c r="E70" s="459"/>
      <c r="F70" s="459"/>
      <c r="G70" s="459"/>
      <c r="H70" s="459"/>
      <c r="I70" s="459"/>
      <c r="J70" s="459"/>
      <c r="K70" s="459"/>
      <c r="L70" s="459"/>
      <c r="M70" s="459"/>
      <c r="N70" s="459"/>
      <c r="O70" s="459"/>
      <c r="P70" s="459"/>
      <c r="Q70" s="459"/>
      <c r="R70" s="459"/>
      <c r="S70" s="459"/>
      <c r="T70" s="459"/>
      <c r="U70" s="459"/>
      <c r="V70" s="459"/>
      <c r="W70" s="459"/>
      <c r="X70" s="459"/>
      <c r="Y70" s="459"/>
      <c r="Z70" s="459"/>
      <c r="AA70" s="460"/>
    </row>
    <row r="71" spans="2:27" ht="17.25" thickBot="1" thickTop="1">
      <c r="B71" s="353" t="s">
        <v>224</v>
      </c>
      <c r="C71" s="354"/>
      <c r="D71" s="354"/>
      <c r="E71" s="354"/>
      <c r="F71" s="354"/>
      <c r="G71" s="355"/>
      <c r="H71" s="355"/>
      <c r="I71" s="355"/>
      <c r="J71" s="355"/>
      <c r="K71" s="355"/>
      <c r="L71" s="355"/>
      <c r="M71" s="355"/>
      <c r="N71" s="355"/>
      <c r="O71" s="355"/>
      <c r="P71" s="355"/>
      <c r="Q71" s="355"/>
      <c r="R71" s="355"/>
      <c r="S71" s="355"/>
      <c r="T71" s="355"/>
      <c r="U71" s="355"/>
      <c r="V71" s="355"/>
      <c r="W71" s="355"/>
      <c r="X71" s="355"/>
      <c r="Y71" s="355"/>
      <c r="Z71" s="354"/>
      <c r="AA71" s="356"/>
    </row>
    <row r="72" spans="2:27" ht="41.25" customHeight="1" thickTop="1">
      <c r="B72" s="359" t="s">
        <v>74</v>
      </c>
      <c r="C72" s="360"/>
      <c r="D72" s="361" t="s">
        <v>75</v>
      </c>
      <c r="E72" s="360" t="s">
        <v>76</v>
      </c>
      <c r="F72" s="360"/>
      <c r="G72" s="316" t="s">
        <v>331</v>
      </c>
      <c r="H72" s="317"/>
      <c r="I72" s="317"/>
      <c r="J72" s="317"/>
      <c r="K72" s="317"/>
      <c r="L72" s="317"/>
      <c r="M72" s="317"/>
      <c r="N72" s="317"/>
      <c r="O72" s="317"/>
      <c r="P72" s="317"/>
      <c r="Q72" s="317"/>
      <c r="R72" s="318"/>
      <c r="S72" s="229" t="s">
        <v>218</v>
      </c>
      <c r="T72" s="230"/>
      <c r="U72" s="230"/>
      <c r="V72" s="230"/>
      <c r="W72" s="230"/>
      <c r="X72" s="230"/>
      <c r="Y72" s="231"/>
      <c r="Z72" s="230" t="s">
        <v>223</v>
      </c>
      <c r="AA72" s="231"/>
    </row>
    <row r="73" spans="2:27" ht="15">
      <c r="B73" s="359"/>
      <c r="C73" s="360"/>
      <c r="D73" s="362"/>
      <c r="E73" s="360"/>
      <c r="F73" s="360"/>
      <c r="G73" s="328">
        <v>1</v>
      </c>
      <c r="H73" s="329"/>
      <c r="I73" s="329"/>
      <c r="J73" s="330"/>
      <c r="K73" s="328">
        <v>2</v>
      </c>
      <c r="L73" s="329"/>
      <c r="M73" s="329"/>
      <c r="N73" s="330"/>
      <c r="O73" s="328">
        <v>3</v>
      </c>
      <c r="P73" s="329"/>
      <c r="Q73" s="329"/>
      <c r="R73" s="330"/>
      <c r="S73" s="319"/>
      <c r="T73" s="320"/>
      <c r="U73" s="320"/>
      <c r="V73" s="320"/>
      <c r="W73" s="320"/>
      <c r="X73" s="320"/>
      <c r="Y73" s="321"/>
      <c r="Z73" s="320"/>
      <c r="AA73" s="321"/>
    </row>
    <row r="74" spans="2:27" ht="15.75" thickBot="1">
      <c r="B74" s="359"/>
      <c r="C74" s="360"/>
      <c r="D74" s="363"/>
      <c r="E74" s="360"/>
      <c r="F74" s="360"/>
      <c r="G74" s="350" t="s">
        <v>77</v>
      </c>
      <c r="H74" s="351"/>
      <c r="I74" s="350" t="s">
        <v>78</v>
      </c>
      <c r="J74" s="351"/>
      <c r="K74" s="350" t="s">
        <v>77</v>
      </c>
      <c r="L74" s="351"/>
      <c r="M74" s="350" t="s">
        <v>78</v>
      </c>
      <c r="N74" s="351"/>
      <c r="O74" s="350" t="s">
        <v>77</v>
      </c>
      <c r="P74" s="352"/>
      <c r="Q74" s="350" t="s">
        <v>78</v>
      </c>
      <c r="R74" s="351"/>
      <c r="S74" s="232"/>
      <c r="T74" s="233"/>
      <c r="U74" s="233"/>
      <c r="V74" s="233"/>
      <c r="W74" s="233"/>
      <c r="X74" s="233"/>
      <c r="Y74" s="234"/>
      <c r="Z74" s="291"/>
      <c r="AA74" s="292"/>
    </row>
    <row r="75" spans="2:27" ht="15.75" thickTop="1">
      <c r="B75" s="293"/>
      <c r="C75" s="294"/>
      <c r="D75" s="120"/>
      <c r="E75" s="295"/>
      <c r="F75" s="294"/>
      <c r="G75" s="29" t="s">
        <v>79</v>
      </c>
      <c r="H75" s="29" t="s">
        <v>4</v>
      </c>
      <c r="I75" s="29" t="s">
        <v>79</v>
      </c>
      <c r="J75" s="29" t="s">
        <v>4</v>
      </c>
      <c r="K75" s="29" t="s">
        <v>79</v>
      </c>
      <c r="L75" s="29" t="s">
        <v>4</v>
      </c>
      <c r="M75" s="29" t="s">
        <v>79</v>
      </c>
      <c r="N75" s="29" t="s">
        <v>4</v>
      </c>
      <c r="O75" s="29" t="s">
        <v>79</v>
      </c>
      <c r="P75" s="29" t="s">
        <v>4</v>
      </c>
      <c r="Q75" s="29" t="s">
        <v>79</v>
      </c>
      <c r="R75" s="29" t="s">
        <v>4</v>
      </c>
      <c r="S75" s="344"/>
      <c r="T75" s="345"/>
      <c r="U75" s="345"/>
      <c r="V75" s="345"/>
      <c r="W75" s="345"/>
      <c r="X75" s="345"/>
      <c r="Y75" s="346"/>
      <c r="Z75" s="295"/>
      <c r="AA75" s="347"/>
    </row>
    <row r="76" spans="2:27" ht="70.5" customHeight="1">
      <c r="B76" s="403" t="s">
        <v>239</v>
      </c>
      <c r="C76" s="404"/>
      <c r="D76" s="142" t="s">
        <v>232</v>
      </c>
      <c r="E76" s="302">
        <v>3</v>
      </c>
      <c r="F76" s="302"/>
      <c r="G76" s="142">
        <v>1</v>
      </c>
      <c r="H76" s="142">
        <v>33.3</v>
      </c>
      <c r="I76" s="142"/>
      <c r="J76" s="142"/>
      <c r="K76" s="142">
        <v>1</v>
      </c>
      <c r="L76" s="142">
        <v>33.3</v>
      </c>
      <c r="M76" s="142"/>
      <c r="N76" s="142"/>
      <c r="O76" s="142">
        <v>1</v>
      </c>
      <c r="P76" s="142">
        <v>33.4</v>
      </c>
      <c r="Q76" s="142"/>
      <c r="R76" s="142"/>
      <c r="S76" s="222" t="s">
        <v>329</v>
      </c>
      <c r="T76" s="223"/>
      <c r="U76" s="223"/>
      <c r="V76" s="223"/>
      <c r="W76" s="223"/>
      <c r="X76" s="223"/>
      <c r="Y76" s="224"/>
      <c r="Z76" s="225" t="s">
        <v>246</v>
      </c>
      <c r="AA76" s="226"/>
    </row>
    <row r="77" spans="2:27" s="141" customFormat="1" ht="70.5" customHeight="1">
      <c r="B77" s="248" t="s">
        <v>240</v>
      </c>
      <c r="C77" s="249"/>
      <c r="D77" s="159" t="s">
        <v>241</v>
      </c>
      <c r="E77" s="302">
        <v>1</v>
      </c>
      <c r="F77" s="302"/>
      <c r="G77" s="4"/>
      <c r="H77" s="4"/>
      <c r="I77" s="4"/>
      <c r="J77" s="4"/>
      <c r="K77" s="159"/>
      <c r="L77" s="159"/>
      <c r="M77" s="159">
        <v>1</v>
      </c>
      <c r="N77" s="159">
        <v>100</v>
      </c>
      <c r="O77" s="159">
        <v>1</v>
      </c>
      <c r="P77" s="159">
        <v>100</v>
      </c>
      <c r="Q77" s="4"/>
      <c r="R77" s="4"/>
      <c r="S77" s="222" t="s">
        <v>335</v>
      </c>
      <c r="T77" s="223"/>
      <c r="U77" s="223"/>
      <c r="V77" s="223"/>
      <c r="W77" s="223"/>
      <c r="X77" s="223"/>
      <c r="Y77" s="224"/>
      <c r="Z77" s="225" t="s">
        <v>227</v>
      </c>
      <c r="AA77" s="226"/>
    </row>
    <row r="78" spans="2:27" s="141" customFormat="1" ht="70.5" customHeight="1">
      <c r="B78" s="248" t="s">
        <v>242</v>
      </c>
      <c r="C78" s="249"/>
      <c r="D78" s="159" t="s">
        <v>241</v>
      </c>
      <c r="E78" s="373">
        <v>1</v>
      </c>
      <c r="F78" s="374"/>
      <c r="G78" s="4"/>
      <c r="H78" s="4"/>
      <c r="I78" s="159">
        <v>1</v>
      </c>
      <c r="J78" s="159">
        <v>100</v>
      </c>
      <c r="K78" s="159">
        <v>1</v>
      </c>
      <c r="L78" s="159">
        <v>100</v>
      </c>
      <c r="M78" s="4"/>
      <c r="N78" s="4"/>
      <c r="O78" s="4"/>
      <c r="P78" s="4"/>
      <c r="Q78" s="4"/>
      <c r="R78" s="4"/>
      <c r="S78" s="222" t="s">
        <v>330</v>
      </c>
      <c r="T78" s="223"/>
      <c r="U78" s="223"/>
      <c r="V78" s="223"/>
      <c r="W78" s="223"/>
      <c r="X78" s="223"/>
      <c r="Y78" s="224"/>
      <c r="Z78" s="225" t="s">
        <v>247</v>
      </c>
      <c r="AA78" s="226"/>
    </row>
    <row r="79" spans="2:27" s="141" customFormat="1" ht="84.75" customHeight="1">
      <c r="B79" s="248" t="s">
        <v>243</v>
      </c>
      <c r="C79" s="249"/>
      <c r="D79" s="159" t="s">
        <v>244</v>
      </c>
      <c r="E79" s="373">
        <v>80.5</v>
      </c>
      <c r="F79" s="374"/>
      <c r="G79" s="4"/>
      <c r="H79" s="4"/>
      <c r="I79" s="173">
        <f>(389/449)*100</f>
        <v>86.63697104677061</v>
      </c>
      <c r="J79" s="174">
        <f>(I79*P79)/O79</f>
        <v>107.62356651772747</v>
      </c>
      <c r="K79" s="175">
        <f>(448/482)*100</f>
        <v>92.9460580912863</v>
      </c>
      <c r="L79" s="175">
        <f>(K79*P79)/O79</f>
        <v>115.46094172830597</v>
      </c>
      <c r="M79" s="4"/>
      <c r="N79" s="4"/>
      <c r="O79" s="176">
        <v>80.5</v>
      </c>
      <c r="P79" s="159">
        <v>100</v>
      </c>
      <c r="Q79" s="4"/>
      <c r="R79" s="4"/>
      <c r="S79" s="222" t="s">
        <v>342</v>
      </c>
      <c r="T79" s="223"/>
      <c r="U79" s="223"/>
      <c r="V79" s="223"/>
      <c r="W79" s="223"/>
      <c r="X79" s="223"/>
      <c r="Y79" s="224"/>
      <c r="Z79" s="225" t="s">
        <v>247</v>
      </c>
      <c r="AA79" s="226"/>
    </row>
    <row r="80" spans="2:27" s="141" customFormat="1" ht="90.75" customHeight="1" thickBot="1">
      <c r="B80" s="248" t="s">
        <v>245</v>
      </c>
      <c r="C80" s="249"/>
      <c r="D80" s="159" t="s">
        <v>244</v>
      </c>
      <c r="E80" s="250">
        <v>89</v>
      </c>
      <c r="F80" s="250"/>
      <c r="G80" s="31"/>
      <c r="H80" s="31"/>
      <c r="I80" s="177">
        <f>(310/380)*100</f>
        <v>81.57894736842105</v>
      </c>
      <c r="J80" s="178">
        <f>(I80*P80)/O80</f>
        <v>91.66173861620344</v>
      </c>
      <c r="K80" s="175">
        <f>(633/704)*100</f>
        <v>89.91477272727273</v>
      </c>
      <c r="L80" s="175">
        <f>(K80*P80)/O80</f>
        <v>101.02783452502555</v>
      </c>
      <c r="M80" s="31"/>
      <c r="N80" s="31"/>
      <c r="O80" s="179">
        <v>89</v>
      </c>
      <c r="P80" s="179">
        <v>100</v>
      </c>
      <c r="Q80" s="31"/>
      <c r="R80" s="31"/>
      <c r="S80" s="222" t="s">
        <v>342</v>
      </c>
      <c r="T80" s="223"/>
      <c r="U80" s="223"/>
      <c r="V80" s="223"/>
      <c r="W80" s="223"/>
      <c r="X80" s="223"/>
      <c r="Y80" s="224"/>
      <c r="Z80" s="225" t="s">
        <v>247</v>
      </c>
      <c r="AA80" s="226"/>
    </row>
    <row r="81" spans="2:27" ht="15.75" thickBot="1">
      <c r="B81" s="238" t="s">
        <v>220</v>
      </c>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40"/>
    </row>
    <row r="82" spans="2:27" ht="66" customHeight="1" thickBot="1">
      <c r="B82" s="241"/>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3"/>
    </row>
    <row r="83" spans="2:27" ht="6" customHeight="1">
      <c r="B83" s="18"/>
      <c r="C83" s="6"/>
      <c r="D83" s="6"/>
      <c r="E83" s="6"/>
      <c r="F83" s="6"/>
      <c r="G83" s="6"/>
      <c r="H83" s="6"/>
      <c r="I83" s="6"/>
      <c r="J83" s="6"/>
      <c r="K83" s="6"/>
      <c r="L83" s="6"/>
      <c r="M83" s="6"/>
      <c r="N83" s="6"/>
      <c r="O83" s="6"/>
      <c r="P83" s="6"/>
      <c r="Q83" s="6"/>
      <c r="R83" s="6"/>
      <c r="S83" s="6"/>
      <c r="T83" s="6"/>
      <c r="U83" s="6"/>
      <c r="V83" s="6"/>
      <c r="W83" s="6"/>
      <c r="X83" s="6"/>
      <c r="Y83" s="6"/>
      <c r="Z83" s="6"/>
      <c r="AA83" s="19"/>
    </row>
    <row r="84" spans="2:27" ht="15">
      <c r="B84" s="261" t="s">
        <v>236</v>
      </c>
      <c r="C84" s="262"/>
      <c r="D84" s="262"/>
      <c r="E84" s="262"/>
      <c r="F84" s="6"/>
      <c r="G84" s="6"/>
      <c r="H84" s="6"/>
      <c r="I84" s="6"/>
      <c r="J84" s="6"/>
      <c r="K84" s="6"/>
      <c r="L84" s="6"/>
      <c r="M84" s="6"/>
      <c r="N84" s="6"/>
      <c r="O84" s="6"/>
      <c r="P84" s="6"/>
      <c r="Q84" s="262"/>
      <c r="R84" s="262"/>
      <c r="S84" s="262"/>
      <c r="T84" s="262"/>
      <c r="U84" s="262"/>
      <c r="V84" s="262"/>
      <c r="W84" s="262"/>
      <c r="X84" s="262"/>
      <c r="Y84" s="262"/>
      <c r="Z84" s="262"/>
      <c r="AA84" s="263"/>
    </row>
    <row r="85" spans="2:27" ht="15">
      <c r="B85" s="244" t="s">
        <v>237</v>
      </c>
      <c r="C85" s="245"/>
      <c r="D85" s="245"/>
      <c r="E85" s="245"/>
      <c r="F85" s="6"/>
      <c r="G85" s="6"/>
      <c r="H85" s="6"/>
      <c r="I85" s="6"/>
      <c r="J85" s="6"/>
      <c r="K85" s="6"/>
      <c r="L85" s="6"/>
      <c r="M85" s="6"/>
      <c r="N85" s="6"/>
      <c r="O85" s="6"/>
      <c r="P85" s="6"/>
      <c r="Q85" s="246"/>
      <c r="R85" s="246"/>
      <c r="S85" s="246"/>
      <c r="T85" s="246"/>
      <c r="U85" s="246"/>
      <c r="V85" s="246"/>
      <c r="W85" s="246"/>
      <c r="X85" s="246"/>
      <c r="Y85" s="246"/>
      <c r="Z85" s="246"/>
      <c r="AA85" s="247"/>
    </row>
    <row r="86" spans="2:27" ht="13.5" customHeight="1">
      <c r="B86" s="136"/>
      <c r="C86" s="137"/>
      <c r="D86" s="137"/>
      <c r="E86" s="137"/>
      <c r="F86" s="6"/>
      <c r="G86" s="6"/>
      <c r="H86" s="6"/>
      <c r="I86" s="6"/>
      <c r="J86" s="6"/>
      <c r="K86" s="6"/>
      <c r="L86" s="6"/>
      <c r="M86" s="6"/>
      <c r="N86" s="6"/>
      <c r="O86" s="6"/>
      <c r="P86" s="6"/>
      <c r="Q86" s="138"/>
      <c r="R86" s="138"/>
      <c r="S86" s="138"/>
      <c r="T86" s="138"/>
      <c r="U86" s="138"/>
      <c r="V86" s="138"/>
      <c r="W86" s="138"/>
      <c r="X86" s="138"/>
      <c r="Y86" s="138"/>
      <c r="Z86" s="138"/>
      <c r="AA86" s="139"/>
    </row>
    <row r="87" spans="2:27" ht="15.75" thickBot="1">
      <c r="B87" s="32"/>
      <c r="C87" s="33"/>
      <c r="D87" s="33"/>
      <c r="E87" s="33"/>
      <c r="F87" s="33"/>
      <c r="G87" s="33"/>
      <c r="H87" s="33"/>
      <c r="I87" s="33"/>
      <c r="J87" s="33"/>
      <c r="K87" s="33"/>
      <c r="L87" s="33"/>
      <c r="M87" s="33"/>
      <c r="N87" s="33"/>
      <c r="O87" s="33"/>
      <c r="P87" s="33"/>
      <c r="Q87" s="33"/>
      <c r="R87" s="33"/>
      <c r="S87" s="33"/>
      <c r="T87" s="33"/>
      <c r="U87" s="33"/>
      <c r="V87" s="33"/>
      <c r="W87" s="33"/>
      <c r="X87" s="33"/>
      <c r="Y87" s="33"/>
      <c r="Z87" s="33"/>
      <c r="AA87" s="34"/>
    </row>
    <row r="88" spans="2:27" ht="12.75" customHeight="1" thickTop="1">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row>
    <row r="89" spans="2:27" ht="12.75" customHeight="1" thickBot="1">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row>
    <row r="90" spans="2:27" ht="15.75" thickTop="1">
      <c r="B90" s="267" t="s">
        <v>248</v>
      </c>
      <c r="C90" s="268"/>
      <c r="D90" s="268"/>
      <c r="E90" s="268"/>
      <c r="F90" s="268"/>
      <c r="G90" s="268"/>
      <c r="H90" s="268"/>
      <c r="I90" s="268"/>
      <c r="J90" s="268"/>
      <c r="K90" s="268"/>
      <c r="L90" s="268"/>
      <c r="M90" s="268"/>
      <c r="N90" s="268"/>
      <c r="O90" s="268"/>
      <c r="P90" s="268"/>
      <c r="Q90" s="268"/>
      <c r="R90" s="268"/>
      <c r="S90" s="268"/>
      <c r="T90" s="268"/>
      <c r="U90" s="268"/>
      <c r="V90" s="268"/>
      <c r="W90" s="268"/>
      <c r="X90" s="268"/>
      <c r="Y90" s="268"/>
      <c r="Z90" s="268"/>
      <c r="AA90" s="269"/>
    </row>
    <row r="91" spans="2:27" ht="15">
      <c r="B91" s="270" t="s">
        <v>72</v>
      </c>
      <c r="C91" s="271"/>
      <c r="D91" s="271"/>
      <c r="E91" s="271"/>
      <c r="F91" s="271"/>
      <c r="G91" s="271"/>
      <c r="H91" s="271"/>
      <c r="I91" s="271"/>
      <c r="J91" s="271"/>
      <c r="K91" s="271"/>
      <c r="L91" s="271"/>
      <c r="M91" s="271"/>
      <c r="N91" s="271"/>
      <c r="O91" s="271"/>
      <c r="P91" s="271"/>
      <c r="Q91" s="271"/>
      <c r="R91" s="271"/>
      <c r="S91" s="271"/>
      <c r="T91" s="271"/>
      <c r="U91" s="271"/>
      <c r="V91" s="271"/>
      <c r="W91" s="271"/>
      <c r="X91" s="271"/>
      <c r="Y91" s="271"/>
      <c r="Z91" s="271"/>
      <c r="AA91" s="272"/>
    </row>
    <row r="92" spans="2:27" ht="15" customHeight="1">
      <c r="B92" s="18"/>
      <c r="C92" s="6"/>
      <c r="D92" s="6"/>
      <c r="E92" s="6"/>
      <c r="F92" s="6"/>
      <c r="G92" s="6"/>
      <c r="H92" s="6"/>
      <c r="I92" s="6"/>
      <c r="J92" s="6"/>
      <c r="K92" s="6"/>
      <c r="L92" s="6"/>
      <c r="M92" s="6"/>
      <c r="N92" s="6"/>
      <c r="O92" s="6"/>
      <c r="P92" s="6"/>
      <c r="Q92" s="6"/>
      <c r="R92" s="6"/>
      <c r="S92" s="6"/>
      <c r="T92" s="6"/>
      <c r="U92" s="6"/>
      <c r="V92" s="6"/>
      <c r="W92" s="6"/>
      <c r="X92" s="6"/>
      <c r="Y92" s="6"/>
      <c r="Z92" s="6"/>
      <c r="AA92" s="19"/>
    </row>
    <row r="93" spans="2:27" ht="15">
      <c r="B93" s="273" t="s">
        <v>250</v>
      </c>
      <c r="C93" s="274"/>
      <c r="D93" s="274"/>
      <c r="E93" s="274"/>
      <c r="F93" s="274"/>
      <c r="G93" s="274"/>
      <c r="H93" s="274"/>
      <c r="I93" s="274"/>
      <c r="J93" s="274"/>
      <c r="K93" s="274"/>
      <c r="L93" s="274"/>
      <c r="M93" s="274"/>
      <c r="N93" s="274"/>
      <c r="O93" s="274"/>
      <c r="P93" s="274"/>
      <c r="Q93" s="274"/>
      <c r="R93" s="274"/>
      <c r="S93" s="274"/>
      <c r="T93" s="274"/>
      <c r="U93" s="274"/>
      <c r="V93" s="274"/>
      <c r="W93" s="274"/>
      <c r="X93" s="274"/>
      <c r="Y93" s="274"/>
      <c r="Z93" s="274"/>
      <c r="AA93" s="275"/>
    </row>
    <row r="94" spans="2:27" ht="15.75" thickBot="1">
      <c r="B94" s="18"/>
      <c r="C94" s="6"/>
      <c r="D94" s="6"/>
      <c r="E94" s="6"/>
      <c r="F94" s="6"/>
      <c r="G94" s="6"/>
      <c r="H94" s="6"/>
      <c r="I94" s="6"/>
      <c r="J94" s="6"/>
      <c r="K94" s="6"/>
      <c r="L94" s="6"/>
      <c r="M94" s="6"/>
      <c r="N94" s="6"/>
      <c r="O94" s="6"/>
      <c r="P94" s="6"/>
      <c r="Q94" s="6"/>
      <c r="R94" s="6"/>
      <c r="S94" s="6"/>
      <c r="T94" s="6"/>
      <c r="U94" s="6"/>
      <c r="V94" s="6"/>
      <c r="W94" s="6"/>
      <c r="X94" s="6"/>
      <c r="Y94" s="6"/>
      <c r="Z94" s="6"/>
      <c r="AA94" s="34"/>
    </row>
    <row r="95" spans="2:27" ht="19.5" customHeight="1" thickTop="1">
      <c r="B95" s="276" t="s">
        <v>226</v>
      </c>
      <c r="C95" s="277"/>
      <c r="D95" s="277"/>
      <c r="E95" s="277"/>
      <c r="F95" s="277"/>
      <c r="G95" s="277"/>
      <c r="H95" s="277"/>
      <c r="I95" s="277"/>
      <c r="J95" s="277"/>
      <c r="K95" s="277"/>
      <c r="L95" s="277"/>
      <c r="M95" s="277"/>
      <c r="N95" s="277"/>
      <c r="O95" s="277"/>
      <c r="P95" s="278"/>
      <c r="Q95" s="285" t="s">
        <v>80</v>
      </c>
      <c r="R95" s="286"/>
      <c r="S95" s="286"/>
      <c r="T95" s="286"/>
      <c r="U95" s="286"/>
      <c r="V95" s="286"/>
      <c r="W95" s="286"/>
      <c r="X95" s="287"/>
      <c r="Y95" s="230" t="s">
        <v>202</v>
      </c>
      <c r="Z95" s="230"/>
      <c r="AA95" s="231"/>
    </row>
    <row r="96" spans="2:27" ht="18" customHeight="1" thickBot="1">
      <c r="B96" s="279"/>
      <c r="C96" s="280"/>
      <c r="D96" s="280"/>
      <c r="E96" s="280"/>
      <c r="F96" s="280"/>
      <c r="G96" s="280"/>
      <c r="H96" s="280"/>
      <c r="I96" s="280"/>
      <c r="J96" s="280"/>
      <c r="K96" s="280"/>
      <c r="L96" s="280"/>
      <c r="M96" s="280"/>
      <c r="N96" s="280"/>
      <c r="O96" s="280"/>
      <c r="P96" s="281"/>
      <c r="Q96" s="288"/>
      <c r="R96" s="289"/>
      <c r="S96" s="289"/>
      <c r="T96" s="289"/>
      <c r="U96" s="289"/>
      <c r="V96" s="289"/>
      <c r="W96" s="289"/>
      <c r="X96" s="290"/>
      <c r="Y96" s="291"/>
      <c r="Z96" s="291"/>
      <c r="AA96" s="292"/>
    </row>
    <row r="97" spans="2:27" ht="15.75" customHeight="1" thickTop="1">
      <c r="B97" s="279"/>
      <c r="C97" s="280"/>
      <c r="D97" s="280"/>
      <c r="E97" s="280"/>
      <c r="F97" s="280"/>
      <c r="G97" s="280"/>
      <c r="H97" s="280"/>
      <c r="I97" s="280"/>
      <c r="J97" s="280"/>
      <c r="K97" s="280"/>
      <c r="L97" s="280"/>
      <c r="M97" s="280"/>
      <c r="N97" s="280"/>
      <c r="O97" s="280"/>
      <c r="P97" s="281"/>
      <c r="Q97" s="331">
        <v>1</v>
      </c>
      <c r="R97" s="332"/>
      <c r="S97" s="332"/>
      <c r="T97" s="332"/>
      <c r="U97" s="332"/>
      <c r="V97" s="332"/>
      <c r="W97" s="332"/>
      <c r="X97" s="333"/>
      <c r="Y97" s="337" t="s">
        <v>84</v>
      </c>
      <c r="Z97" s="338"/>
      <c r="AA97" s="339"/>
    </row>
    <row r="98" spans="2:27" ht="13.5" customHeight="1">
      <c r="B98" s="282"/>
      <c r="C98" s="283"/>
      <c r="D98" s="283"/>
      <c r="E98" s="283"/>
      <c r="F98" s="283"/>
      <c r="G98" s="283"/>
      <c r="H98" s="283"/>
      <c r="I98" s="283"/>
      <c r="J98" s="283"/>
      <c r="K98" s="283"/>
      <c r="L98" s="283"/>
      <c r="M98" s="283"/>
      <c r="N98" s="283"/>
      <c r="O98" s="283"/>
      <c r="P98" s="284"/>
      <c r="Q98" s="334"/>
      <c r="R98" s="335"/>
      <c r="S98" s="335"/>
      <c r="T98" s="335"/>
      <c r="U98" s="335"/>
      <c r="V98" s="335"/>
      <c r="W98" s="335"/>
      <c r="X98" s="336"/>
      <c r="Y98" s="340"/>
      <c r="Z98" s="341"/>
      <c r="AA98" s="342"/>
    </row>
    <row r="99" spans="2:27" ht="15.75" customHeight="1">
      <c r="B99" s="303" t="s">
        <v>211</v>
      </c>
      <c r="C99" s="304"/>
      <c r="D99" s="304"/>
      <c r="E99" s="304"/>
      <c r="F99" s="304"/>
      <c r="G99" s="304"/>
      <c r="H99" s="304"/>
      <c r="I99" s="304"/>
      <c r="J99" s="304"/>
      <c r="K99" s="304"/>
      <c r="L99" s="304"/>
      <c r="M99" s="304"/>
      <c r="N99" s="304"/>
      <c r="O99" s="304"/>
      <c r="P99" s="304"/>
      <c r="Q99" s="304"/>
      <c r="R99" s="304"/>
      <c r="S99" s="304"/>
      <c r="T99" s="304"/>
      <c r="U99" s="304"/>
      <c r="V99" s="304"/>
      <c r="W99" s="304"/>
      <c r="X99" s="304"/>
      <c r="Y99" s="304"/>
      <c r="Z99" s="304"/>
      <c r="AA99" s="305"/>
    </row>
    <row r="100" spans="2:27" ht="15">
      <c r="B100" s="306"/>
      <c r="C100" s="304"/>
      <c r="D100" s="304"/>
      <c r="E100" s="304"/>
      <c r="F100" s="304"/>
      <c r="G100" s="304"/>
      <c r="H100" s="304"/>
      <c r="I100" s="304"/>
      <c r="J100" s="304"/>
      <c r="K100" s="304"/>
      <c r="L100" s="304"/>
      <c r="M100" s="304"/>
      <c r="N100" s="304"/>
      <c r="O100" s="304"/>
      <c r="P100" s="304"/>
      <c r="Q100" s="304"/>
      <c r="R100" s="304"/>
      <c r="S100" s="304"/>
      <c r="T100" s="304"/>
      <c r="U100" s="304"/>
      <c r="V100" s="304"/>
      <c r="W100" s="304"/>
      <c r="X100" s="304"/>
      <c r="Y100" s="304"/>
      <c r="Z100" s="304"/>
      <c r="AA100" s="305"/>
    </row>
    <row r="101" spans="2:27" ht="33.75" customHeight="1" thickBot="1">
      <c r="B101" s="307" t="s">
        <v>227</v>
      </c>
      <c r="C101" s="308"/>
      <c r="D101" s="308"/>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8"/>
      <c r="AA101" s="309"/>
    </row>
    <row r="102" spans="2:27" ht="17.25" thickBot="1" thickTop="1">
      <c r="B102" s="310" t="s">
        <v>213</v>
      </c>
      <c r="C102" s="311"/>
      <c r="D102" s="311"/>
      <c r="E102" s="311"/>
      <c r="F102" s="311"/>
      <c r="G102" s="311"/>
      <c r="H102" s="311"/>
      <c r="I102" s="311"/>
      <c r="J102" s="311"/>
      <c r="K102" s="311"/>
      <c r="L102" s="311"/>
      <c r="M102" s="311"/>
      <c r="N102" s="311"/>
      <c r="O102" s="311"/>
      <c r="P102" s="311"/>
      <c r="Q102" s="311"/>
      <c r="R102" s="311"/>
      <c r="S102" s="311"/>
      <c r="T102" s="311"/>
      <c r="U102" s="311"/>
      <c r="V102" s="311"/>
      <c r="W102" s="311"/>
      <c r="X102" s="311"/>
      <c r="Y102" s="311"/>
      <c r="Z102" s="311"/>
      <c r="AA102" s="312"/>
    </row>
    <row r="103" spans="2:27" ht="39.75" customHeight="1" thickBot="1" thickTop="1">
      <c r="B103" s="7" t="s">
        <v>214</v>
      </c>
      <c r="C103" s="158" t="s">
        <v>2</v>
      </c>
      <c r="D103" s="8" t="s">
        <v>75</v>
      </c>
      <c r="E103" s="235" t="s">
        <v>206</v>
      </c>
      <c r="F103" s="236"/>
      <c r="G103" s="236"/>
      <c r="H103" s="236"/>
      <c r="I103" s="237"/>
      <c r="J103" s="227" t="s">
        <v>215</v>
      </c>
      <c r="K103" s="228"/>
      <c r="L103" s="228"/>
      <c r="M103" s="228"/>
      <c r="N103" s="228"/>
      <c r="O103" s="228"/>
      <c r="P103" s="228"/>
      <c r="Q103" s="228"/>
      <c r="R103" s="228"/>
      <c r="S103" s="228"/>
      <c r="T103" s="228"/>
      <c r="U103" s="228"/>
      <c r="V103" s="229" t="s">
        <v>216</v>
      </c>
      <c r="W103" s="230"/>
      <c r="X103" s="230"/>
      <c r="Y103" s="230"/>
      <c r="Z103" s="230"/>
      <c r="AA103" s="231"/>
    </row>
    <row r="104" spans="2:27" s="141" customFormat="1" ht="25.5" customHeight="1" thickBot="1" thickTop="1">
      <c r="B104" s="409" t="s">
        <v>58</v>
      </c>
      <c r="C104" s="409" t="str">
        <f>(IF(B104="Número de estudiantes inscritos en TSU",DS19,IF(B104="Número de estudiantes inscritos en Licenciatura",DS20,IF(B104="Tasa de egreso por cohorte generacional de TSU",DS21,IF(B104="Tasa de egreso por cohorte generacional de Licenciatura",DS22,IF(B104="Retención escolar",DS23))))))</f>
        <v>Número de estudiantes inscritos en TSU</v>
      </c>
      <c r="D104" s="410" t="str">
        <f>(IF(B104="Número de estudiantes inscritos en TSU",DT19,IF(B104="Número de estudiantes inscritos en Licenciatura",DT20,IF(B104="Tasa de egreso por cohorte generacional de TSU",DT21,IF(B104="Tasa de egreso por cohorte generacional de Licenciatura",DT22,IF(B104="Retención escolar",DT23))))))</f>
        <v>Estudiantes</v>
      </c>
      <c r="E104" s="192">
        <f>(IF(B104="Número de estudiantes inscritos en TSU",DU19,IF(B104="Número de estudiantes inscritos en Licenciatura",DU20,IF(B104="Tasa de egreso por cohorte generacional de TSU",DU21,IF(B104="Tasa de egreso por cohorte generacional de Licenciatura",DU22,IF(B104="Retención escolar",DU23))))))</f>
        <v>199180</v>
      </c>
      <c r="F104" s="193"/>
      <c r="G104" s="193"/>
      <c r="H104" s="193"/>
      <c r="I104" s="194"/>
      <c r="J104" s="258">
        <v>2018</v>
      </c>
      <c r="K104" s="258"/>
      <c r="L104" s="258"/>
      <c r="M104" s="258"/>
      <c r="N104" s="258"/>
      <c r="O104" s="259"/>
      <c r="P104" s="260">
        <v>2019</v>
      </c>
      <c r="Q104" s="258"/>
      <c r="R104" s="258"/>
      <c r="S104" s="258"/>
      <c r="T104" s="258"/>
      <c r="U104" s="258"/>
      <c r="V104" s="232"/>
      <c r="W104" s="233"/>
      <c r="X104" s="233"/>
      <c r="Y104" s="233"/>
      <c r="Z104" s="233"/>
      <c r="AA104" s="234"/>
    </row>
    <row r="105" spans="2:27" s="141" customFormat="1" ht="24" customHeight="1" thickBot="1" thickTop="1">
      <c r="B105" s="409"/>
      <c r="C105" s="409"/>
      <c r="D105" s="410"/>
      <c r="E105" s="195"/>
      <c r="F105" s="196"/>
      <c r="G105" s="196"/>
      <c r="H105" s="196"/>
      <c r="I105" s="197"/>
      <c r="J105" s="205" t="s">
        <v>102</v>
      </c>
      <c r="K105" s="205"/>
      <c r="L105" s="206"/>
      <c r="M105" s="207" t="s">
        <v>103</v>
      </c>
      <c r="N105" s="208"/>
      <c r="O105" s="209"/>
      <c r="P105" s="204" t="s">
        <v>106</v>
      </c>
      <c r="Q105" s="205"/>
      <c r="R105" s="206"/>
      <c r="S105" s="207" t="s">
        <v>107</v>
      </c>
      <c r="T105" s="208"/>
      <c r="U105" s="209"/>
      <c r="V105" s="213" t="s">
        <v>104</v>
      </c>
      <c r="W105" s="214"/>
      <c r="X105" s="215"/>
      <c r="Y105" s="207" t="s">
        <v>105</v>
      </c>
      <c r="Z105" s="208"/>
      <c r="AA105" s="209"/>
    </row>
    <row r="106" spans="2:27" s="141" customFormat="1" ht="22.5" customHeight="1" thickBot="1" thickTop="1">
      <c r="B106" s="409"/>
      <c r="C106" s="409"/>
      <c r="D106" s="410"/>
      <c r="E106" s="195"/>
      <c r="F106" s="196"/>
      <c r="G106" s="196"/>
      <c r="H106" s="196"/>
      <c r="I106" s="197"/>
      <c r="J106" s="407">
        <v>3737</v>
      </c>
      <c r="K106" s="407"/>
      <c r="L106" s="407"/>
      <c r="M106" s="408">
        <f>(J106/6064)*100</f>
        <v>61.62598944591029</v>
      </c>
      <c r="N106" s="408"/>
      <c r="O106" s="408"/>
      <c r="P106" s="407">
        <v>4177</v>
      </c>
      <c r="Q106" s="407"/>
      <c r="R106" s="407"/>
      <c r="S106" s="408">
        <f>(P106/6803)*100</f>
        <v>61.39938262531236</v>
      </c>
      <c r="T106" s="408"/>
      <c r="U106" s="408"/>
      <c r="V106" s="407">
        <v>3974</v>
      </c>
      <c r="W106" s="407"/>
      <c r="X106" s="407"/>
      <c r="Y106" s="408">
        <f>(V106/6803)*100</f>
        <v>58.4154049683963</v>
      </c>
      <c r="Z106" s="408"/>
      <c r="AA106" s="408"/>
    </row>
    <row r="107" spans="2:27" s="141" customFormat="1" ht="15" customHeight="1" thickBot="1" thickTop="1">
      <c r="B107" s="409"/>
      <c r="C107" s="409"/>
      <c r="D107" s="410"/>
      <c r="E107" s="198"/>
      <c r="F107" s="199"/>
      <c r="G107" s="199"/>
      <c r="H107" s="199"/>
      <c r="I107" s="200"/>
      <c r="J107" s="407"/>
      <c r="K107" s="407"/>
      <c r="L107" s="407"/>
      <c r="M107" s="408"/>
      <c r="N107" s="408"/>
      <c r="O107" s="408"/>
      <c r="P107" s="407"/>
      <c r="Q107" s="407"/>
      <c r="R107" s="407"/>
      <c r="S107" s="408"/>
      <c r="T107" s="408"/>
      <c r="U107" s="408"/>
      <c r="V107" s="407"/>
      <c r="W107" s="407"/>
      <c r="X107" s="407"/>
      <c r="Y107" s="408"/>
      <c r="Z107" s="408"/>
      <c r="AA107" s="408"/>
    </row>
    <row r="108" spans="2:27" ht="39.75" customHeight="1" thickBot="1" thickTop="1">
      <c r="B108" s="7" t="s">
        <v>214</v>
      </c>
      <c r="C108" s="158" t="s">
        <v>2</v>
      </c>
      <c r="D108" s="8" t="s">
        <v>75</v>
      </c>
      <c r="E108" s="235" t="s">
        <v>206</v>
      </c>
      <c r="F108" s="236"/>
      <c r="G108" s="236"/>
      <c r="H108" s="236"/>
      <c r="I108" s="237"/>
      <c r="J108" s="227" t="s">
        <v>215</v>
      </c>
      <c r="K108" s="228"/>
      <c r="L108" s="228"/>
      <c r="M108" s="228"/>
      <c r="N108" s="228"/>
      <c r="O108" s="228"/>
      <c r="P108" s="228"/>
      <c r="Q108" s="228"/>
      <c r="R108" s="228"/>
      <c r="S108" s="228"/>
      <c r="T108" s="228"/>
      <c r="U108" s="228"/>
      <c r="V108" s="229" t="s">
        <v>216</v>
      </c>
      <c r="W108" s="230"/>
      <c r="X108" s="230"/>
      <c r="Y108" s="230"/>
      <c r="Z108" s="230"/>
      <c r="AA108" s="231"/>
    </row>
    <row r="109" spans="2:27" s="141" customFormat="1" ht="34.5" customHeight="1" thickBot="1" thickTop="1">
      <c r="B109" s="409" t="s">
        <v>133</v>
      </c>
      <c r="C109" s="409" t="str">
        <f>(IF(B109="Número de estudiantes inscritos en TSU",DS19,IF(B109="Número de estudiantes inscritos en Licenciatura",DS20,IF(B109="Tasa de egreso por cohorte generacional de TSU",DS21,IF(B109="Tasa de egreso por cohorte generacional de Licenciatura",DS22,IF(B109="Retención escolar",DS23))))))</f>
        <v>Número de estudiantes inscritos en Licenciatura</v>
      </c>
      <c r="D109" s="410" t="str">
        <f>(IF(B109="Número de estudiantes inscritos en TSU",DT19,IF(B109="Número de estudiantes inscritos en Licenciatura",DT20,IF(B109="Tasa de egreso por cohorte generacional de TSU",DT21,IF(B109="Tasa de egreso por cohorte generacional de Licenciatura",DT22,IF(B109="Retención escolar",DT23))))))</f>
        <v>Estudiantes</v>
      </c>
      <c r="E109" s="192">
        <f>(IF(B109="Número de estudiantes inscritos en TSU",DU19,IF(B109="Número de estudiantes inscritos en Licenciatura",DU20,IF(B109="Tasa de egreso por cohorte generacional de TSU",DU21,IF(B109="Tasa de egreso por cohorte generacional de Licenciatura",DU22,IF(B109="Retención escolar",DU23))))))</f>
        <v>87053</v>
      </c>
      <c r="F109" s="193"/>
      <c r="G109" s="193"/>
      <c r="H109" s="193"/>
      <c r="I109" s="194"/>
      <c r="J109" s="258">
        <v>2018</v>
      </c>
      <c r="K109" s="258"/>
      <c r="L109" s="258"/>
      <c r="M109" s="258"/>
      <c r="N109" s="258"/>
      <c r="O109" s="259"/>
      <c r="P109" s="260">
        <v>2019</v>
      </c>
      <c r="Q109" s="258"/>
      <c r="R109" s="258"/>
      <c r="S109" s="258"/>
      <c r="T109" s="258"/>
      <c r="U109" s="258"/>
      <c r="V109" s="232"/>
      <c r="W109" s="233"/>
      <c r="X109" s="233"/>
      <c r="Y109" s="233"/>
      <c r="Z109" s="233"/>
      <c r="AA109" s="234"/>
    </row>
    <row r="110" spans="2:27" s="141" customFormat="1" ht="27" customHeight="1" thickBot="1" thickTop="1">
      <c r="B110" s="409"/>
      <c r="C110" s="409"/>
      <c r="D110" s="410"/>
      <c r="E110" s="195"/>
      <c r="F110" s="196"/>
      <c r="G110" s="196"/>
      <c r="H110" s="196"/>
      <c r="I110" s="197"/>
      <c r="J110" s="205" t="s">
        <v>102</v>
      </c>
      <c r="K110" s="205"/>
      <c r="L110" s="206"/>
      <c r="M110" s="207" t="s">
        <v>103</v>
      </c>
      <c r="N110" s="208"/>
      <c r="O110" s="209"/>
      <c r="P110" s="204" t="s">
        <v>106</v>
      </c>
      <c r="Q110" s="205"/>
      <c r="R110" s="206"/>
      <c r="S110" s="207" t="s">
        <v>107</v>
      </c>
      <c r="T110" s="208"/>
      <c r="U110" s="209"/>
      <c r="V110" s="213" t="s">
        <v>104</v>
      </c>
      <c r="W110" s="214"/>
      <c r="X110" s="215"/>
      <c r="Y110" s="207" t="s">
        <v>105</v>
      </c>
      <c r="Z110" s="208"/>
      <c r="AA110" s="209"/>
    </row>
    <row r="111" spans="2:27" s="141" customFormat="1" ht="18" customHeight="1" thickBot="1" thickTop="1">
      <c r="B111" s="409"/>
      <c r="C111" s="409"/>
      <c r="D111" s="410"/>
      <c r="E111" s="195"/>
      <c r="F111" s="196"/>
      <c r="G111" s="196"/>
      <c r="H111" s="196"/>
      <c r="I111" s="197"/>
      <c r="J111" s="407">
        <v>2327</v>
      </c>
      <c r="K111" s="407"/>
      <c r="L111" s="407"/>
      <c r="M111" s="408">
        <f>(J111/6064)*100</f>
        <v>38.37401055408971</v>
      </c>
      <c r="N111" s="408"/>
      <c r="O111" s="408"/>
      <c r="P111" s="407">
        <v>2626</v>
      </c>
      <c r="Q111" s="407"/>
      <c r="R111" s="407"/>
      <c r="S111" s="408">
        <f>(P111/6803)*100</f>
        <v>38.60061737468764</v>
      </c>
      <c r="T111" s="408"/>
      <c r="U111" s="408"/>
      <c r="V111" s="407">
        <v>2282</v>
      </c>
      <c r="W111" s="407"/>
      <c r="X111" s="407"/>
      <c r="Y111" s="408">
        <f>(V111/6803)*100</f>
        <v>33.544024694987506</v>
      </c>
      <c r="Z111" s="408"/>
      <c r="AA111" s="408"/>
    </row>
    <row r="112" spans="2:27" s="141" customFormat="1" ht="21.75" customHeight="1" thickBot="1" thickTop="1">
      <c r="B112" s="409"/>
      <c r="C112" s="409"/>
      <c r="D112" s="410"/>
      <c r="E112" s="198"/>
      <c r="F112" s="199"/>
      <c r="G112" s="199"/>
      <c r="H112" s="199"/>
      <c r="I112" s="200"/>
      <c r="J112" s="407"/>
      <c r="K112" s="407"/>
      <c r="L112" s="407"/>
      <c r="M112" s="408"/>
      <c r="N112" s="408"/>
      <c r="O112" s="408"/>
      <c r="P112" s="407"/>
      <c r="Q112" s="407"/>
      <c r="R112" s="407"/>
      <c r="S112" s="408"/>
      <c r="T112" s="408"/>
      <c r="U112" s="408"/>
      <c r="V112" s="407"/>
      <c r="W112" s="407"/>
      <c r="X112" s="407"/>
      <c r="Y112" s="408"/>
      <c r="Z112" s="408"/>
      <c r="AA112" s="408"/>
    </row>
    <row r="113" spans="2:27" ht="42.75" customHeight="1" thickBot="1" thickTop="1">
      <c r="B113" s="282" t="s">
        <v>252</v>
      </c>
      <c r="C113" s="283"/>
      <c r="D113" s="452" t="s">
        <v>253</v>
      </c>
      <c r="E113" s="453"/>
      <c r="F113" s="453"/>
      <c r="G113" s="453"/>
      <c r="H113" s="453"/>
      <c r="I113" s="453"/>
      <c r="J113" s="453"/>
      <c r="K113" s="453"/>
      <c r="L113" s="453"/>
      <c r="M113" s="453"/>
      <c r="N113" s="453"/>
      <c r="O113" s="453"/>
      <c r="P113" s="453"/>
      <c r="Q113" s="453"/>
      <c r="R113" s="453"/>
      <c r="S113" s="453"/>
      <c r="T113" s="453"/>
      <c r="U113" s="453"/>
      <c r="V113" s="453"/>
      <c r="W113" s="453"/>
      <c r="X113" s="453"/>
      <c r="Y113" s="453"/>
      <c r="Z113" s="453"/>
      <c r="AA113" s="454"/>
    </row>
    <row r="114" spans="2:27" ht="17.25" thickBot="1" thickTop="1">
      <c r="B114" s="353" t="s">
        <v>217</v>
      </c>
      <c r="C114" s="354"/>
      <c r="D114" s="354"/>
      <c r="E114" s="354"/>
      <c r="F114" s="354"/>
      <c r="G114" s="355"/>
      <c r="H114" s="355"/>
      <c r="I114" s="355"/>
      <c r="J114" s="355"/>
      <c r="K114" s="355"/>
      <c r="L114" s="355"/>
      <c r="M114" s="355"/>
      <c r="N114" s="355"/>
      <c r="O114" s="355"/>
      <c r="P114" s="355"/>
      <c r="Q114" s="355"/>
      <c r="R114" s="355"/>
      <c r="S114" s="355"/>
      <c r="T114" s="355"/>
      <c r="U114" s="355"/>
      <c r="V114" s="355"/>
      <c r="W114" s="355"/>
      <c r="X114" s="355"/>
      <c r="Y114" s="355"/>
      <c r="Z114" s="354"/>
      <c r="AA114" s="356"/>
    </row>
    <row r="115" spans="2:27" ht="28.5" customHeight="1" thickTop="1">
      <c r="B115" s="359" t="s">
        <v>74</v>
      </c>
      <c r="C115" s="360"/>
      <c r="D115" s="361" t="s">
        <v>75</v>
      </c>
      <c r="E115" s="360" t="s">
        <v>76</v>
      </c>
      <c r="F115" s="360"/>
      <c r="G115" s="316" t="s">
        <v>331</v>
      </c>
      <c r="H115" s="317"/>
      <c r="I115" s="317"/>
      <c r="J115" s="317"/>
      <c r="K115" s="317"/>
      <c r="L115" s="317"/>
      <c r="M115" s="317"/>
      <c r="N115" s="317"/>
      <c r="O115" s="317"/>
      <c r="P115" s="317"/>
      <c r="Q115" s="317"/>
      <c r="R115" s="318"/>
      <c r="S115" s="229" t="s">
        <v>218</v>
      </c>
      <c r="T115" s="230"/>
      <c r="U115" s="230"/>
      <c r="V115" s="230"/>
      <c r="W115" s="230"/>
      <c r="X115" s="230"/>
      <c r="Y115" s="231"/>
      <c r="Z115" s="322" t="s">
        <v>223</v>
      </c>
      <c r="AA115" s="323"/>
    </row>
    <row r="116" spans="2:27" ht="15">
      <c r="B116" s="359"/>
      <c r="C116" s="360"/>
      <c r="D116" s="362"/>
      <c r="E116" s="360"/>
      <c r="F116" s="360"/>
      <c r="G116" s="328">
        <v>1</v>
      </c>
      <c r="H116" s="329"/>
      <c r="I116" s="329"/>
      <c r="J116" s="330"/>
      <c r="K116" s="328">
        <v>2</v>
      </c>
      <c r="L116" s="329"/>
      <c r="M116" s="329"/>
      <c r="N116" s="330"/>
      <c r="O116" s="328">
        <v>3</v>
      </c>
      <c r="P116" s="329"/>
      <c r="Q116" s="329"/>
      <c r="R116" s="330"/>
      <c r="S116" s="319"/>
      <c r="T116" s="320"/>
      <c r="U116" s="320"/>
      <c r="V116" s="320"/>
      <c r="W116" s="320"/>
      <c r="X116" s="320"/>
      <c r="Y116" s="321"/>
      <c r="Z116" s="324"/>
      <c r="AA116" s="325"/>
    </row>
    <row r="117" spans="2:27" ht="15.75" thickBot="1">
      <c r="B117" s="359"/>
      <c r="C117" s="360"/>
      <c r="D117" s="363"/>
      <c r="E117" s="360"/>
      <c r="F117" s="360"/>
      <c r="G117" s="350" t="s">
        <v>77</v>
      </c>
      <c r="H117" s="351"/>
      <c r="I117" s="350" t="s">
        <v>78</v>
      </c>
      <c r="J117" s="351"/>
      <c r="K117" s="350" t="s">
        <v>77</v>
      </c>
      <c r="L117" s="351"/>
      <c r="M117" s="350" t="s">
        <v>78</v>
      </c>
      <c r="N117" s="351"/>
      <c r="O117" s="350" t="s">
        <v>77</v>
      </c>
      <c r="P117" s="352"/>
      <c r="Q117" s="350" t="s">
        <v>78</v>
      </c>
      <c r="R117" s="351"/>
      <c r="S117" s="232"/>
      <c r="T117" s="233"/>
      <c r="U117" s="233"/>
      <c r="V117" s="233"/>
      <c r="W117" s="233"/>
      <c r="X117" s="233"/>
      <c r="Y117" s="234"/>
      <c r="Z117" s="326"/>
      <c r="AA117" s="327"/>
    </row>
    <row r="118" spans="2:27" ht="15.75" thickTop="1">
      <c r="B118" s="293"/>
      <c r="C118" s="294"/>
      <c r="D118" s="120"/>
      <c r="E118" s="295"/>
      <c r="F118" s="294"/>
      <c r="G118" s="29" t="s">
        <v>79</v>
      </c>
      <c r="H118" s="29" t="s">
        <v>4</v>
      </c>
      <c r="I118" s="29" t="s">
        <v>79</v>
      </c>
      <c r="J118" s="29" t="s">
        <v>4</v>
      </c>
      <c r="K118" s="29" t="s">
        <v>79</v>
      </c>
      <c r="L118" s="29" t="s">
        <v>4</v>
      </c>
      <c r="M118" s="29" t="s">
        <v>79</v>
      </c>
      <c r="N118" s="29" t="s">
        <v>4</v>
      </c>
      <c r="O118" s="29" t="s">
        <v>79</v>
      </c>
      <c r="P118" s="29" t="s">
        <v>4</v>
      </c>
      <c r="Q118" s="29" t="s">
        <v>79</v>
      </c>
      <c r="R118" s="29" t="s">
        <v>4</v>
      </c>
      <c r="S118" s="344"/>
      <c r="T118" s="345"/>
      <c r="U118" s="345"/>
      <c r="V118" s="345"/>
      <c r="W118" s="345"/>
      <c r="X118" s="345"/>
      <c r="Y118" s="346"/>
      <c r="Z118" s="295"/>
      <c r="AA118" s="347"/>
    </row>
    <row r="119" spans="2:27" s="141" customFormat="1" ht="141.75" customHeight="1">
      <c r="B119" s="403" t="s">
        <v>254</v>
      </c>
      <c r="C119" s="404"/>
      <c r="D119" s="159" t="s">
        <v>241</v>
      </c>
      <c r="E119" s="302">
        <v>1</v>
      </c>
      <c r="F119" s="302"/>
      <c r="G119" s="159"/>
      <c r="H119" s="159"/>
      <c r="I119" s="159"/>
      <c r="J119" s="159"/>
      <c r="K119" s="159"/>
      <c r="L119" s="159"/>
      <c r="M119" s="159"/>
      <c r="N119" s="159"/>
      <c r="O119" s="159">
        <v>1</v>
      </c>
      <c r="P119" s="159">
        <v>100</v>
      </c>
      <c r="Q119" s="159">
        <v>1</v>
      </c>
      <c r="R119" s="159">
        <v>100</v>
      </c>
      <c r="S119" s="222" t="s">
        <v>338</v>
      </c>
      <c r="T119" s="223"/>
      <c r="U119" s="223"/>
      <c r="V119" s="223"/>
      <c r="W119" s="223"/>
      <c r="X119" s="223"/>
      <c r="Y119" s="224"/>
      <c r="Z119" s="225" t="s">
        <v>258</v>
      </c>
      <c r="AA119" s="226"/>
    </row>
    <row r="120" spans="2:27" s="141" customFormat="1" ht="128.25" customHeight="1">
      <c r="B120" s="369" t="s">
        <v>313</v>
      </c>
      <c r="C120" s="370"/>
      <c r="D120" s="159" t="s">
        <v>255</v>
      </c>
      <c r="E120" s="302">
        <v>1</v>
      </c>
      <c r="F120" s="302"/>
      <c r="G120" s="159"/>
      <c r="H120" s="159"/>
      <c r="I120" s="159"/>
      <c r="J120" s="159"/>
      <c r="K120" s="159"/>
      <c r="L120" s="159"/>
      <c r="M120" s="159"/>
      <c r="N120" s="159"/>
      <c r="O120" s="159">
        <v>1</v>
      </c>
      <c r="P120" s="159">
        <v>100</v>
      </c>
      <c r="Q120" s="159">
        <v>3</v>
      </c>
      <c r="R120" s="159">
        <v>300</v>
      </c>
      <c r="S120" s="222" t="s">
        <v>339</v>
      </c>
      <c r="T120" s="223"/>
      <c r="U120" s="223"/>
      <c r="V120" s="223"/>
      <c r="W120" s="223"/>
      <c r="X120" s="223"/>
      <c r="Y120" s="224"/>
      <c r="Z120" s="225" t="s">
        <v>258</v>
      </c>
      <c r="AA120" s="226"/>
    </row>
    <row r="121" spans="2:27" s="141" customFormat="1" ht="76.5" customHeight="1">
      <c r="B121" s="248" t="s">
        <v>256</v>
      </c>
      <c r="C121" s="249"/>
      <c r="D121" s="159" t="s">
        <v>257</v>
      </c>
      <c r="E121" s="373">
        <v>4</v>
      </c>
      <c r="F121" s="374"/>
      <c r="G121" s="159"/>
      <c r="H121" s="159"/>
      <c r="I121" s="159"/>
      <c r="J121" s="159"/>
      <c r="K121" s="159"/>
      <c r="L121" s="159"/>
      <c r="M121" s="159"/>
      <c r="N121" s="159"/>
      <c r="O121" s="159">
        <v>4</v>
      </c>
      <c r="P121" s="159">
        <v>100</v>
      </c>
      <c r="Q121" s="159">
        <v>4</v>
      </c>
      <c r="R121" s="159">
        <v>100</v>
      </c>
      <c r="S121" s="222" t="s">
        <v>340</v>
      </c>
      <c r="T121" s="223"/>
      <c r="U121" s="223"/>
      <c r="V121" s="223"/>
      <c r="W121" s="223"/>
      <c r="X121" s="223"/>
      <c r="Y121" s="224"/>
      <c r="Z121" s="225" t="s">
        <v>258</v>
      </c>
      <c r="AA121" s="226"/>
    </row>
    <row r="122" spans="2:27" ht="76.5" customHeight="1">
      <c r="B122" s="405"/>
      <c r="C122" s="378"/>
      <c r="D122" s="165"/>
      <c r="E122" s="377"/>
      <c r="F122" s="378"/>
      <c r="G122" s="4"/>
      <c r="H122" s="4"/>
      <c r="I122" s="4"/>
      <c r="J122" s="4"/>
      <c r="K122" s="4"/>
      <c r="L122" s="4"/>
      <c r="M122" s="4"/>
      <c r="N122" s="4"/>
      <c r="O122" s="4"/>
      <c r="P122" s="4"/>
      <c r="Q122" s="4"/>
      <c r="R122" s="4"/>
      <c r="S122" s="379"/>
      <c r="T122" s="380"/>
      <c r="U122" s="380"/>
      <c r="V122" s="380"/>
      <c r="W122" s="380"/>
      <c r="X122" s="380"/>
      <c r="Y122" s="381"/>
      <c r="Z122" s="379"/>
      <c r="AA122" s="406"/>
    </row>
    <row r="123" spans="2:27" ht="76.5" customHeight="1" thickBot="1">
      <c r="B123" s="364"/>
      <c r="C123" s="365"/>
      <c r="D123" s="163"/>
      <c r="E123" s="365"/>
      <c r="F123" s="365"/>
      <c r="G123" s="31"/>
      <c r="H123" s="31"/>
      <c r="I123" s="31"/>
      <c r="J123" s="31"/>
      <c r="K123" s="31"/>
      <c r="L123" s="31"/>
      <c r="M123" s="31"/>
      <c r="N123" s="31"/>
      <c r="O123" s="31"/>
      <c r="P123" s="31"/>
      <c r="Q123" s="31"/>
      <c r="R123" s="31"/>
      <c r="S123" s="379"/>
      <c r="T123" s="380"/>
      <c r="U123" s="380"/>
      <c r="V123" s="380"/>
      <c r="W123" s="380"/>
      <c r="X123" s="380"/>
      <c r="Y123" s="381"/>
      <c r="Z123" s="379"/>
      <c r="AA123" s="406"/>
    </row>
    <row r="124" spans="2:27" ht="15.75" thickBot="1">
      <c r="B124" s="238" t="s">
        <v>220</v>
      </c>
      <c r="C124" s="239"/>
      <c r="D124" s="239"/>
      <c r="E124" s="239"/>
      <c r="F124" s="239"/>
      <c r="G124" s="239"/>
      <c r="H124" s="239"/>
      <c r="I124" s="239"/>
      <c r="J124" s="239"/>
      <c r="K124" s="239"/>
      <c r="L124" s="239"/>
      <c r="M124" s="239"/>
      <c r="N124" s="239"/>
      <c r="O124" s="239"/>
      <c r="P124" s="239"/>
      <c r="Q124" s="239"/>
      <c r="R124" s="239"/>
      <c r="S124" s="239"/>
      <c r="T124" s="239"/>
      <c r="U124" s="239"/>
      <c r="V124" s="239"/>
      <c r="W124" s="239"/>
      <c r="X124" s="239"/>
      <c r="Y124" s="239"/>
      <c r="Z124" s="239"/>
      <c r="AA124" s="240"/>
    </row>
    <row r="125" spans="2:27" ht="51.75" customHeight="1" thickBot="1">
      <c r="B125" s="241"/>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3"/>
    </row>
    <row r="126" spans="2:27" ht="15">
      <c r="B126" s="18"/>
      <c r="C126" s="6"/>
      <c r="D126" s="6"/>
      <c r="E126" s="6"/>
      <c r="F126" s="6"/>
      <c r="G126" s="6"/>
      <c r="H126" s="6"/>
      <c r="I126" s="6"/>
      <c r="J126" s="6"/>
      <c r="K126" s="6"/>
      <c r="L126" s="6"/>
      <c r="M126" s="6"/>
      <c r="N126" s="6"/>
      <c r="O126" s="6"/>
      <c r="P126" s="6"/>
      <c r="Q126" s="6"/>
      <c r="R126" s="6"/>
      <c r="S126" s="6"/>
      <c r="T126" s="6"/>
      <c r="U126" s="6"/>
      <c r="V126" s="6"/>
      <c r="W126" s="6"/>
      <c r="X126" s="6"/>
      <c r="Y126" s="6"/>
      <c r="Z126" s="6"/>
      <c r="AA126" s="19"/>
    </row>
    <row r="127" spans="2:27" ht="12.75" customHeight="1">
      <c r="B127" s="18"/>
      <c r="C127" s="6"/>
      <c r="D127" s="6"/>
      <c r="E127" s="6"/>
      <c r="F127" s="6"/>
      <c r="G127" s="6"/>
      <c r="H127" s="6"/>
      <c r="I127" s="6"/>
      <c r="J127" s="6"/>
      <c r="K127" s="6"/>
      <c r="L127" s="6"/>
      <c r="M127" s="6"/>
      <c r="N127" s="6"/>
      <c r="O127" s="6"/>
      <c r="P127" s="6"/>
      <c r="Q127" s="6"/>
      <c r="R127" s="6"/>
      <c r="S127" s="6"/>
      <c r="T127" s="6"/>
      <c r="U127" s="6"/>
      <c r="V127" s="6"/>
      <c r="W127" s="6"/>
      <c r="X127" s="6"/>
      <c r="Y127" s="6"/>
      <c r="Z127" s="6"/>
      <c r="AA127" s="19"/>
    </row>
    <row r="128" spans="2:27" ht="12.75" customHeight="1">
      <c r="B128" s="261" t="s">
        <v>236</v>
      </c>
      <c r="C128" s="262"/>
      <c r="D128" s="262"/>
      <c r="E128" s="262"/>
      <c r="F128" s="6"/>
      <c r="G128" s="6"/>
      <c r="H128" s="6"/>
      <c r="I128" s="6"/>
      <c r="J128" s="6"/>
      <c r="K128" s="6"/>
      <c r="L128" s="6"/>
      <c r="M128" s="6"/>
      <c r="N128" s="6"/>
      <c r="O128" s="6"/>
      <c r="P128" s="6"/>
      <c r="Q128" s="262"/>
      <c r="R128" s="262"/>
      <c r="S128" s="262"/>
      <c r="T128" s="262"/>
      <c r="U128" s="262"/>
      <c r="V128" s="262"/>
      <c r="W128" s="262"/>
      <c r="X128" s="262"/>
      <c r="Y128" s="262"/>
      <c r="Z128" s="262"/>
      <c r="AA128" s="263"/>
    </row>
    <row r="129" spans="2:27" ht="12.75" customHeight="1">
      <c r="B129" s="244" t="s">
        <v>237</v>
      </c>
      <c r="C129" s="245"/>
      <c r="D129" s="245"/>
      <c r="E129" s="245"/>
      <c r="F129" s="6"/>
      <c r="G129" s="6"/>
      <c r="H129" s="6"/>
      <c r="I129" s="6"/>
      <c r="J129" s="6"/>
      <c r="K129" s="6"/>
      <c r="L129" s="6"/>
      <c r="M129" s="6"/>
      <c r="N129" s="6"/>
      <c r="O129" s="6"/>
      <c r="P129" s="6"/>
      <c r="Q129" s="246"/>
      <c r="R129" s="246"/>
      <c r="S129" s="246"/>
      <c r="T129" s="246"/>
      <c r="U129" s="246"/>
      <c r="V129" s="246"/>
      <c r="W129" s="246"/>
      <c r="X129" s="246"/>
      <c r="Y129" s="246"/>
      <c r="Z129" s="246"/>
      <c r="AA129" s="247"/>
    </row>
    <row r="130" spans="2:27" ht="15">
      <c r="B130" s="136"/>
      <c r="C130" s="137"/>
      <c r="D130" s="137"/>
      <c r="E130" s="137"/>
      <c r="F130" s="6"/>
      <c r="G130" s="6"/>
      <c r="H130" s="6"/>
      <c r="I130" s="6"/>
      <c r="J130" s="6"/>
      <c r="K130" s="6"/>
      <c r="L130" s="6"/>
      <c r="M130" s="6"/>
      <c r="N130" s="6"/>
      <c r="O130" s="6"/>
      <c r="P130" s="6"/>
      <c r="Q130" s="138"/>
      <c r="R130" s="138"/>
      <c r="S130" s="138"/>
      <c r="T130" s="138"/>
      <c r="U130" s="138"/>
      <c r="V130" s="138"/>
      <c r="W130" s="138"/>
      <c r="X130" s="138"/>
      <c r="Y130" s="138"/>
      <c r="Z130" s="138"/>
      <c r="AA130" s="139"/>
    </row>
    <row r="131" spans="2:27" ht="28.5" customHeight="1" thickBot="1">
      <c r="B131" s="32"/>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4"/>
    </row>
    <row r="132" spans="2:27" ht="22.5" customHeight="1" thickTop="1">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row>
    <row r="133" spans="2:27" ht="15.75" thickBot="1">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row>
    <row r="134" spans="2:27" ht="22.5" customHeight="1" thickTop="1">
      <c r="B134" s="267" t="s">
        <v>248</v>
      </c>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9"/>
    </row>
    <row r="135" spans="2:27" ht="13.5" customHeight="1">
      <c r="B135" s="15"/>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7"/>
    </row>
    <row r="136" spans="2:27" ht="15">
      <c r="B136" s="270" t="s">
        <v>72</v>
      </c>
      <c r="C136" s="271"/>
      <c r="D136" s="271"/>
      <c r="E136" s="271"/>
      <c r="F136" s="271"/>
      <c r="G136" s="271"/>
      <c r="H136" s="271"/>
      <c r="I136" s="271"/>
      <c r="J136" s="271"/>
      <c r="K136" s="271"/>
      <c r="L136" s="271"/>
      <c r="M136" s="271"/>
      <c r="N136" s="271"/>
      <c r="O136" s="271"/>
      <c r="P136" s="271"/>
      <c r="Q136" s="271"/>
      <c r="R136" s="271"/>
      <c r="S136" s="271"/>
      <c r="T136" s="271"/>
      <c r="U136" s="271"/>
      <c r="V136" s="271"/>
      <c r="W136" s="271"/>
      <c r="X136" s="271"/>
      <c r="Y136" s="271"/>
      <c r="Z136" s="271"/>
      <c r="AA136" s="272"/>
    </row>
    <row r="137" spans="2:27" ht="15">
      <c r="B137" s="18"/>
      <c r="C137" s="6"/>
      <c r="D137" s="6"/>
      <c r="E137" s="6"/>
      <c r="F137" s="6"/>
      <c r="G137" s="6"/>
      <c r="H137" s="6"/>
      <c r="I137" s="6"/>
      <c r="J137" s="6"/>
      <c r="K137" s="6"/>
      <c r="L137" s="6"/>
      <c r="M137" s="6"/>
      <c r="N137" s="6"/>
      <c r="O137" s="6"/>
      <c r="P137" s="6"/>
      <c r="Q137" s="6"/>
      <c r="R137" s="6"/>
      <c r="S137" s="6"/>
      <c r="T137" s="6"/>
      <c r="U137" s="6"/>
      <c r="V137" s="6"/>
      <c r="W137" s="6"/>
      <c r="X137" s="6"/>
      <c r="Y137" s="6"/>
      <c r="Z137" s="6"/>
      <c r="AA137" s="19"/>
    </row>
    <row r="138" spans="2:27" ht="15">
      <c r="B138" s="273" t="s">
        <v>250</v>
      </c>
      <c r="C138" s="274"/>
      <c r="D138" s="274"/>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5"/>
    </row>
    <row r="139" spans="2:27" ht="15.75" thickBot="1">
      <c r="B139" s="18"/>
      <c r="C139" s="6"/>
      <c r="D139" s="6"/>
      <c r="E139" s="6"/>
      <c r="F139" s="6"/>
      <c r="G139" s="6"/>
      <c r="H139" s="6"/>
      <c r="I139" s="6"/>
      <c r="J139" s="6"/>
      <c r="K139" s="6"/>
      <c r="L139" s="6"/>
      <c r="M139" s="6"/>
      <c r="N139" s="6"/>
      <c r="O139" s="6"/>
      <c r="P139" s="6"/>
      <c r="Q139" s="6"/>
      <c r="R139" s="6"/>
      <c r="S139" s="6"/>
      <c r="T139" s="6"/>
      <c r="U139" s="6"/>
      <c r="V139" s="6"/>
      <c r="W139" s="6"/>
      <c r="X139" s="6"/>
      <c r="Y139" s="6"/>
      <c r="Z139" s="6"/>
      <c r="AA139" s="19"/>
    </row>
    <row r="140" spans="2:27" ht="33.75" customHeight="1" thickTop="1">
      <c r="B140" s="276" t="s">
        <v>226</v>
      </c>
      <c r="C140" s="277"/>
      <c r="D140" s="277"/>
      <c r="E140" s="277"/>
      <c r="F140" s="277"/>
      <c r="G140" s="277"/>
      <c r="H140" s="277"/>
      <c r="I140" s="277"/>
      <c r="J140" s="277"/>
      <c r="K140" s="277"/>
      <c r="L140" s="277"/>
      <c r="M140" s="277"/>
      <c r="N140" s="277"/>
      <c r="O140" s="277"/>
      <c r="P140" s="278"/>
      <c r="Q140" s="285" t="s">
        <v>73</v>
      </c>
      <c r="R140" s="286"/>
      <c r="S140" s="286"/>
      <c r="T140" s="286"/>
      <c r="U140" s="286"/>
      <c r="V140" s="286"/>
      <c r="W140" s="286"/>
      <c r="X140" s="287"/>
      <c r="Y140" s="230" t="s">
        <v>209</v>
      </c>
      <c r="Z140" s="230"/>
      <c r="AA140" s="231"/>
    </row>
    <row r="141" spans="2:27" ht="18.75" customHeight="1" thickBot="1">
      <c r="B141" s="279"/>
      <c r="C141" s="280"/>
      <c r="D141" s="280"/>
      <c r="E141" s="280"/>
      <c r="F141" s="280"/>
      <c r="G141" s="280"/>
      <c r="H141" s="280"/>
      <c r="I141" s="280"/>
      <c r="J141" s="280"/>
      <c r="K141" s="280"/>
      <c r="L141" s="280"/>
      <c r="M141" s="280"/>
      <c r="N141" s="280"/>
      <c r="O141" s="280"/>
      <c r="P141" s="281"/>
      <c r="Q141" s="288"/>
      <c r="R141" s="289"/>
      <c r="S141" s="289"/>
      <c r="T141" s="289"/>
      <c r="U141" s="289"/>
      <c r="V141" s="289"/>
      <c r="W141" s="289"/>
      <c r="X141" s="290"/>
      <c r="Y141" s="291"/>
      <c r="Z141" s="291"/>
      <c r="AA141" s="292"/>
    </row>
    <row r="142" spans="2:27" ht="15.75" thickTop="1">
      <c r="B142" s="279"/>
      <c r="C142" s="280"/>
      <c r="D142" s="280"/>
      <c r="E142" s="280"/>
      <c r="F142" s="280"/>
      <c r="G142" s="280"/>
      <c r="H142" s="280"/>
      <c r="I142" s="280"/>
      <c r="J142" s="280"/>
      <c r="K142" s="280"/>
      <c r="L142" s="280"/>
      <c r="M142" s="280"/>
      <c r="N142" s="280"/>
      <c r="O142" s="280"/>
      <c r="P142" s="281"/>
      <c r="Q142" s="331">
        <v>1</v>
      </c>
      <c r="R142" s="332"/>
      <c r="S142" s="332"/>
      <c r="T142" s="332"/>
      <c r="U142" s="332"/>
      <c r="V142" s="332"/>
      <c r="W142" s="332"/>
      <c r="X142" s="333"/>
      <c r="Y142" s="337" t="s">
        <v>84</v>
      </c>
      <c r="Z142" s="338"/>
      <c r="AA142" s="339"/>
    </row>
    <row r="143" spans="2:27" ht="15">
      <c r="B143" s="282"/>
      <c r="C143" s="283"/>
      <c r="D143" s="283"/>
      <c r="E143" s="283"/>
      <c r="F143" s="283"/>
      <c r="G143" s="283"/>
      <c r="H143" s="283"/>
      <c r="I143" s="283"/>
      <c r="J143" s="283"/>
      <c r="K143" s="283"/>
      <c r="L143" s="283"/>
      <c r="M143" s="283"/>
      <c r="N143" s="283"/>
      <c r="O143" s="283"/>
      <c r="P143" s="284"/>
      <c r="Q143" s="334"/>
      <c r="R143" s="335"/>
      <c r="S143" s="335"/>
      <c r="T143" s="335"/>
      <c r="U143" s="335"/>
      <c r="V143" s="335"/>
      <c r="W143" s="335"/>
      <c r="X143" s="336"/>
      <c r="Y143" s="340"/>
      <c r="Z143" s="341"/>
      <c r="AA143" s="342"/>
    </row>
    <row r="144" spans="2:27" ht="15">
      <c r="B144" s="393" t="s">
        <v>211</v>
      </c>
      <c r="C144" s="394"/>
      <c r="D144" s="394"/>
      <c r="E144" s="394"/>
      <c r="F144" s="394"/>
      <c r="G144" s="394"/>
      <c r="H144" s="394"/>
      <c r="I144" s="394"/>
      <c r="J144" s="394"/>
      <c r="K144" s="394"/>
      <c r="L144" s="394"/>
      <c r="M144" s="394"/>
      <c r="N144" s="394"/>
      <c r="O144" s="394"/>
      <c r="P144" s="394"/>
      <c r="Q144" s="394"/>
      <c r="R144" s="394"/>
      <c r="S144" s="394"/>
      <c r="T144" s="394"/>
      <c r="U144" s="394"/>
      <c r="V144" s="394"/>
      <c r="W144" s="394"/>
      <c r="X144" s="394"/>
      <c r="Y144" s="394"/>
      <c r="Z144" s="394"/>
      <c r="AA144" s="395"/>
    </row>
    <row r="145" spans="2:27" ht="15">
      <c r="B145" s="396"/>
      <c r="C145" s="397"/>
      <c r="D145" s="397"/>
      <c r="E145" s="397"/>
      <c r="F145" s="397"/>
      <c r="G145" s="397"/>
      <c r="H145" s="397"/>
      <c r="I145" s="397"/>
      <c r="J145" s="397"/>
      <c r="K145" s="397"/>
      <c r="L145" s="397"/>
      <c r="M145" s="397"/>
      <c r="N145" s="397"/>
      <c r="O145" s="397"/>
      <c r="P145" s="397"/>
      <c r="Q145" s="397"/>
      <c r="R145" s="397"/>
      <c r="S145" s="397"/>
      <c r="T145" s="397"/>
      <c r="U145" s="397"/>
      <c r="V145" s="397"/>
      <c r="W145" s="397"/>
      <c r="X145" s="397"/>
      <c r="Y145" s="397"/>
      <c r="Z145" s="397"/>
      <c r="AA145" s="398"/>
    </row>
    <row r="146" spans="2:27" ht="44.25" customHeight="1">
      <c r="B146" s="307" t="s">
        <v>227</v>
      </c>
      <c r="C146" s="308"/>
      <c r="D146" s="308"/>
      <c r="E146" s="308"/>
      <c r="F146" s="308"/>
      <c r="G146" s="308"/>
      <c r="H146" s="308"/>
      <c r="I146" s="308"/>
      <c r="J146" s="308"/>
      <c r="K146" s="308"/>
      <c r="L146" s="308"/>
      <c r="M146" s="308"/>
      <c r="N146" s="308"/>
      <c r="O146" s="308"/>
      <c r="P146" s="308"/>
      <c r="Q146" s="308"/>
      <c r="R146" s="308"/>
      <c r="S146" s="308"/>
      <c r="T146" s="308"/>
      <c r="U146" s="308"/>
      <c r="V146" s="308"/>
      <c r="W146" s="308"/>
      <c r="X146" s="308"/>
      <c r="Y146" s="308"/>
      <c r="Z146" s="308"/>
      <c r="AA146" s="309"/>
    </row>
    <row r="147" spans="2:27" ht="31.5" customHeight="1" thickBot="1">
      <c r="B147" s="399" t="s">
        <v>213</v>
      </c>
      <c r="C147" s="400"/>
      <c r="D147" s="400"/>
      <c r="E147" s="400"/>
      <c r="F147" s="400"/>
      <c r="G147" s="400"/>
      <c r="H147" s="400"/>
      <c r="I147" s="400"/>
      <c r="J147" s="400"/>
      <c r="K147" s="400"/>
      <c r="L147" s="400"/>
      <c r="M147" s="400"/>
      <c r="N147" s="400"/>
      <c r="O147" s="400"/>
      <c r="P147" s="400"/>
      <c r="Q147" s="400"/>
      <c r="R147" s="400"/>
      <c r="S147" s="400"/>
      <c r="T147" s="400"/>
      <c r="U147" s="400"/>
      <c r="V147" s="400"/>
      <c r="W147" s="400"/>
      <c r="X147" s="400"/>
      <c r="Y147" s="400"/>
      <c r="Z147" s="400"/>
      <c r="AA147" s="401"/>
    </row>
    <row r="148" spans="2:27" ht="31.5" customHeight="1" thickBot="1" thickTop="1">
      <c r="B148" s="7" t="s">
        <v>214</v>
      </c>
      <c r="C148" s="158" t="s">
        <v>2</v>
      </c>
      <c r="D148" s="8" t="s">
        <v>75</v>
      </c>
      <c r="E148" s="235" t="s">
        <v>203</v>
      </c>
      <c r="F148" s="236"/>
      <c r="G148" s="236"/>
      <c r="H148" s="236"/>
      <c r="I148" s="237"/>
      <c r="J148" s="227" t="s">
        <v>215</v>
      </c>
      <c r="K148" s="228"/>
      <c r="L148" s="228"/>
      <c r="M148" s="228"/>
      <c r="N148" s="228"/>
      <c r="O148" s="228"/>
      <c r="P148" s="228"/>
      <c r="Q148" s="228"/>
      <c r="R148" s="228"/>
      <c r="S148" s="228"/>
      <c r="T148" s="228"/>
      <c r="U148" s="228"/>
      <c r="V148" s="229" t="s">
        <v>216</v>
      </c>
      <c r="W148" s="230"/>
      <c r="X148" s="230"/>
      <c r="Y148" s="230"/>
      <c r="Z148" s="230"/>
      <c r="AA148" s="231"/>
    </row>
    <row r="149" spans="2:27" s="141" customFormat="1" ht="16.5" thickBot="1" thickTop="1">
      <c r="B149" s="254" t="s">
        <v>137</v>
      </c>
      <c r="C149" s="254" t="str">
        <f>(IF(B149="Porcentaje de profesores de tiempo completo que imparten tutorías",DS26,IF(B149="Porcentaje de estudiantes de nuevo ingreso que reciben programas de inducción",DS27,IF(B149="Programas de Tutorías",DS28,IF(B149="Atención Psicopedagógica",DS29,IF(B149="Porcentaje de alumnos que participan en programa de tutorÍas",DS30))))))</f>
        <v>(Número de profesores de tiempo completo que imparten tutorías/ número de profesores de tiempo completo)*100</v>
      </c>
      <c r="D149" s="189" t="str">
        <f>(IF(B149="Porcentaje de profesores de tiempo completo que imparten tutorías",DT26,IF(B149="Porcentaje de estudiantes de nuevo ingreso que reciben programas de inducción",DT27,IF(B149="Programas de Tutorías",DT28,IF(B149="Atención Psicopedagógica",DT29,IF(B149="Porcentaje de alumnos que participan en programa de tutorÍas",DT30))))))</f>
        <v>Profesores</v>
      </c>
      <c r="E149" s="192">
        <f>(IF(B149="Porcentaje de profesores de tiempo completo que imparten tutorías",DU26,IF(B149="Porcentaje de estudiantes de nuevo ingreso que reciben programas de inducción",DU27,IF(B149="Programas de Tutorías",DU28,IF(B149="Atención Psicopedagógica",DU29,IF(B149="Porcentaje de alumnos que participan en programa de tutorÍas",DU30))))))</f>
        <v>96</v>
      </c>
      <c r="F149" s="193"/>
      <c r="G149" s="193"/>
      <c r="H149" s="193"/>
      <c r="I149" s="194"/>
      <c r="J149" s="201">
        <v>2018</v>
      </c>
      <c r="K149" s="202"/>
      <c r="L149" s="202"/>
      <c r="M149" s="202"/>
      <c r="N149" s="202"/>
      <c r="O149" s="203"/>
      <c r="P149" s="201">
        <v>2019</v>
      </c>
      <c r="Q149" s="202"/>
      <c r="R149" s="202"/>
      <c r="S149" s="202"/>
      <c r="T149" s="202"/>
      <c r="U149" s="202"/>
      <c r="V149" s="232"/>
      <c r="W149" s="233"/>
      <c r="X149" s="233"/>
      <c r="Y149" s="233"/>
      <c r="Z149" s="233"/>
      <c r="AA149" s="234"/>
    </row>
    <row r="150" spans="2:27" s="141" customFormat="1" ht="37.5" customHeight="1" thickBot="1" thickTop="1">
      <c r="B150" s="255"/>
      <c r="C150" s="255"/>
      <c r="D150" s="190"/>
      <c r="E150" s="195"/>
      <c r="F150" s="196"/>
      <c r="G150" s="196"/>
      <c r="H150" s="196"/>
      <c r="I150" s="197"/>
      <c r="J150" s="204" t="s">
        <v>102</v>
      </c>
      <c r="K150" s="205"/>
      <c r="L150" s="206"/>
      <c r="M150" s="207" t="s">
        <v>103</v>
      </c>
      <c r="N150" s="208"/>
      <c r="O150" s="209"/>
      <c r="P150" s="204" t="s">
        <v>106</v>
      </c>
      <c r="Q150" s="205"/>
      <c r="R150" s="206"/>
      <c r="S150" s="207" t="s">
        <v>107</v>
      </c>
      <c r="T150" s="208"/>
      <c r="U150" s="209"/>
      <c r="V150" s="204" t="s">
        <v>104</v>
      </c>
      <c r="W150" s="205"/>
      <c r="X150" s="206"/>
      <c r="Y150" s="207" t="s">
        <v>105</v>
      </c>
      <c r="Z150" s="208"/>
      <c r="AA150" s="209"/>
    </row>
    <row r="151" spans="2:27" s="141" customFormat="1" ht="24" customHeight="1" thickTop="1">
      <c r="B151" s="255"/>
      <c r="C151" s="255"/>
      <c r="D151" s="190"/>
      <c r="E151" s="195"/>
      <c r="F151" s="196"/>
      <c r="G151" s="196"/>
      <c r="H151" s="196"/>
      <c r="I151" s="197"/>
      <c r="J151" s="210">
        <v>100</v>
      </c>
      <c r="K151" s="211"/>
      <c r="L151" s="212"/>
      <c r="M151" s="210">
        <v>100</v>
      </c>
      <c r="N151" s="211"/>
      <c r="O151" s="212"/>
      <c r="P151" s="210">
        <v>100</v>
      </c>
      <c r="Q151" s="211"/>
      <c r="R151" s="212"/>
      <c r="S151" s="210">
        <v>100</v>
      </c>
      <c r="T151" s="211"/>
      <c r="U151" s="212"/>
      <c r="V151" s="210">
        <f>(103/103)*100</f>
        <v>100</v>
      </c>
      <c r="W151" s="211"/>
      <c r="X151" s="212"/>
      <c r="Y151" s="210">
        <v>100</v>
      </c>
      <c r="Z151" s="211"/>
      <c r="AA151" s="212"/>
    </row>
    <row r="152" spans="2:27" s="141" customFormat="1" ht="30.75" customHeight="1" thickBot="1">
      <c r="B152" s="402"/>
      <c r="C152" s="402"/>
      <c r="D152" s="191"/>
      <c r="E152" s="198"/>
      <c r="F152" s="199"/>
      <c r="G152" s="199"/>
      <c r="H152" s="199"/>
      <c r="I152" s="200"/>
      <c r="J152" s="213"/>
      <c r="K152" s="214"/>
      <c r="L152" s="215"/>
      <c r="M152" s="213"/>
      <c r="N152" s="214"/>
      <c r="O152" s="215"/>
      <c r="P152" s="213"/>
      <c r="Q152" s="214"/>
      <c r="R152" s="215"/>
      <c r="S152" s="213"/>
      <c r="T152" s="214"/>
      <c r="U152" s="215"/>
      <c r="V152" s="213"/>
      <c r="W152" s="214"/>
      <c r="X152" s="215"/>
      <c r="Y152" s="213"/>
      <c r="Z152" s="214"/>
      <c r="AA152" s="215"/>
    </row>
    <row r="153" spans="2:27" ht="25.5" thickBot="1" thickTop="1">
      <c r="B153" s="7" t="s">
        <v>214</v>
      </c>
      <c r="C153" s="121" t="s">
        <v>2</v>
      </c>
      <c r="D153" s="8" t="s">
        <v>75</v>
      </c>
      <c r="E153" s="235" t="s">
        <v>203</v>
      </c>
      <c r="F153" s="236"/>
      <c r="G153" s="236"/>
      <c r="H153" s="236"/>
      <c r="I153" s="237"/>
      <c r="J153" s="227" t="s">
        <v>215</v>
      </c>
      <c r="K153" s="228"/>
      <c r="L153" s="228"/>
      <c r="M153" s="228"/>
      <c r="N153" s="228"/>
      <c r="O153" s="228"/>
      <c r="P153" s="228"/>
      <c r="Q153" s="228"/>
      <c r="R153" s="228"/>
      <c r="S153" s="228"/>
      <c r="T153" s="228"/>
      <c r="U153" s="228"/>
      <c r="V153" s="229" t="s">
        <v>216</v>
      </c>
      <c r="W153" s="230"/>
      <c r="X153" s="230"/>
      <c r="Y153" s="230"/>
      <c r="Z153" s="230"/>
      <c r="AA153" s="231"/>
    </row>
    <row r="154" spans="2:27" ht="29.25" customHeight="1" thickBot="1" thickTop="1">
      <c r="B154" s="254"/>
      <c r="C154" s="254"/>
      <c r="D154" s="189"/>
      <c r="E154" s="192"/>
      <c r="F154" s="193"/>
      <c r="G154" s="193"/>
      <c r="H154" s="193"/>
      <c r="I154" s="194"/>
      <c r="J154" s="201">
        <v>2018</v>
      </c>
      <c r="K154" s="202"/>
      <c r="L154" s="202"/>
      <c r="M154" s="202"/>
      <c r="N154" s="202"/>
      <c r="O154" s="203"/>
      <c r="P154" s="201">
        <v>2019</v>
      </c>
      <c r="Q154" s="202"/>
      <c r="R154" s="202"/>
      <c r="S154" s="202"/>
      <c r="T154" s="202"/>
      <c r="U154" s="202"/>
      <c r="V154" s="232"/>
      <c r="W154" s="233"/>
      <c r="X154" s="233"/>
      <c r="Y154" s="233"/>
      <c r="Z154" s="233"/>
      <c r="AA154" s="234"/>
    </row>
    <row r="155" spans="2:27" ht="29.25" customHeight="1" thickBot="1" thickTop="1">
      <c r="B155" s="255"/>
      <c r="C155" s="255"/>
      <c r="D155" s="190"/>
      <c r="E155" s="195"/>
      <c r="F155" s="196"/>
      <c r="G155" s="196"/>
      <c r="H155" s="196"/>
      <c r="I155" s="197"/>
      <c r="J155" s="204" t="s">
        <v>102</v>
      </c>
      <c r="K155" s="205"/>
      <c r="L155" s="206"/>
      <c r="M155" s="207" t="s">
        <v>103</v>
      </c>
      <c r="N155" s="208"/>
      <c r="O155" s="209"/>
      <c r="P155" s="204" t="s">
        <v>106</v>
      </c>
      <c r="Q155" s="205"/>
      <c r="R155" s="206"/>
      <c r="S155" s="207" t="s">
        <v>107</v>
      </c>
      <c r="T155" s="208"/>
      <c r="U155" s="209"/>
      <c r="V155" s="204" t="s">
        <v>104</v>
      </c>
      <c r="W155" s="205"/>
      <c r="X155" s="206"/>
      <c r="Y155" s="207" t="s">
        <v>105</v>
      </c>
      <c r="Z155" s="208"/>
      <c r="AA155" s="209"/>
    </row>
    <row r="156" spans="2:27" ht="29.25" customHeight="1" thickTop="1">
      <c r="B156" s="255"/>
      <c r="C156" s="255"/>
      <c r="D156" s="190"/>
      <c r="E156" s="195"/>
      <c r="F156" s="196"/>
      <c r="G156" s="196"/>
      <c r="H156" s="196"/>
      <c r="I156" s="197"/>
      <c r="J156" s="210"/>
      <c r="K156" s="211"/>
      <c r="L156" s="212"/>
      <c r="M156" s="216"/>
      <c r="N156" s="217"/>
      <c r="O156" s="218"/>
      <c r="P156" s="210"/>
      <c r="Q156" s="211"/>
      <c r="R156" s="212"/>
      <c r="S156" s="216"/>
      <c r="T156" s="217"/>
      <c r="U156" s="218"/>
      <c r="V156" s="210"/>
      <c r="W156" s="211"/>
      <c r="X156" s="212"/>
      <c r="Y156" s="210"/>
      <c r="Z156" s="211"/>
      <c r="AA156" s="212"/>
    </row>
    <row r="157" spans="2:27" ht="29.25" customHeight="1" thickBot="1">
      <c r="B157" s="402"/>
      <c r="C157" s="402"/>
      <c r="D157" s="191"/>
      <c r="E157" s="198"/>
      <c r="F157" s="199"/>
      <c r="G157" s="199"/>
      <c r="H157" s="199"/>
      <c r="I157" s="200"/>
      <c r="J157" s="213"/>
      <c r="K157" s="214"/>
      <c r="L157" s="215"/>
      <c r="M157" s="219"/>
      <c r="N157" s="220"/>
      <c r="O157" s="221"/>
      <c r="P157" s="213"/>
      <c r="Q157" s="214"/>
      <c r="R157" s="215"/>
      <c r="S157" s="219"/>
      <c r="T157" s="220"/>
      <c r="U157" s="221"/>
      <c r="V157" s="213"/>
      <c r="W157" s="214"/>
      <c r="X157" s="215"/>
      <c r="Y157" s="213"/>
      <c r="Z157" s="214"/>
      <c r="AA157" s="215"/>
    </row>
    <row r="158" spans="2:27" ht="29.25" customHeight="1" thickBot="1" thickTop="1">
      <c r="B158" s="388" t="s">
        <v>252</v>
      </c>
      <c r="C158" s="389"/>
      <c r="D158" s="390" t="s">
        <v>259</v>
      </c>
      <c r="E158" s="391"/>
      <c r="F158" s="391"/>
      <c r="G158" s="391"/>
      <c r="H158" s="391"/>
      <c r="I158" s="391"/>
      <c r="J158" s="391"/>
      <c r="K158" s="391"/>
      <c r="L158" s="391"/>
      <c r="M158" s="391"/>
      <c r="N158" s="391"/>
      <c r="O158" s="391"/>
      <c r="P158" s="391"/>
      <c r="Q158" s="391"/>
      <c r="R158" s="391"/>
      <c r="S158" s="391"/>
      <c r="T158" s="391"/>
      <c r="U158" s="391"/>
      <c r="V158" s="391"/>
      <c r="W158" s="391"/>
      <c r="X158" s="391"/>
      <c r="Y158" s="391"/>
      <c r="Z158" s="391"/>
      <c r="AA158" s="392"/>
    </row>
    <row r="159" spans="2:27" ht="17.25" thickBot="1" thickTop="1">
      <c r="B159" s="353" t="s">
        <v>217</v>
      </c>
      <c r="C159" s="354"/>
      <c r="D159" s="354"/>
      <c r="E159" s="354"/>
      <c r="F159" s="354"/>
      <c r="G159" s="355"/>
      <c r="H159" s="355"/>
      <c r="I159" s="355"/>
      <c r="J159" s="355"/>
      <c r="K159" s="355"/>
      <c r="L159" s="355"/>
      <c r="M159" s="355"/>
      <c r="N159" s="355"/>
      <c r="O159" s="355"/>
      <c r="P159" s="355"/>
      <c r="Q159" s="355"/>
      <c r="R159" s="355"/>
      <c r="S159" s="355"/>
      <c r="T159" s="355"/>
      <c r="U159" s="355"/>
      <c r="V159" s="355"/>
      <c r="W159" s="355"/>
      <c r="X159" s="355"/>
      <c r="Y159" s="355"/>
      <c r="Z159" s="354"/>
      <c r="AA159" s="356"/>
    </row>
    <row r="160" spans="2:27" ht="33.75" customHeight="1" thickTop="1">
      <c r="B160" s="359" t="s">
        <v>74</v>
      </c>
      <c r="C160" s="360"/>
      <c r="D160" s="361" t="s">
        <v>75</v>
      </c>
      <c r="E160" s="360" t="s">
        <v>76</v>
      </c>
      <c r="F160" s="360"/>
      <c r="G160" s="316" t="s">
        <v>331</v>
      </c>
      <c r="H160" s="317"/>
      <c r="I160" s="317"/>
      <c r="J160" s="317"/>
      <c r="K160" s="317"/>
      <c r="L160" s="317"/>
      <c r="M160" s="317"/>
      <c r="N160" s="317"/>
      <c r="O160" s="317"/>
      <c r="P160" s="317"/>
      <c r="Q160" s="317"/>
      <c r="R160" s="318"/>
      <c r="S160" s="229" t="s">
        <v>218</v>
      </c>
      <c r="T160" s="230"/>
      <c r="U160" s="230"/>
      <c r="V160" s="230"/>
      <c r="W160" s="230"/>
      <c r="X160" s="230"/>
      <c r="Y160" s="231"/>
      <c r="Z160" s="322" t="s">
        <v>223</v>
      </c>
      <c r="AA160" s="323"/>
    </row>
    <row r="161" spans="2:27" ht="15">
      <c r="B161" s="359"/>
      <c r="C161" s="360"/>
      <c r="D161" s="362"/>
      <c r="E161" s="360"/>
      <c r="F161" s="360"/>
      <c r="G161" s="328">
        <v>1</v>
      </c>
      <c r="H161" s="329"/>
      <c r="I161" s="329"/>
      <c r="J161" s="330"/>
      <c r="K161" s="328">
        <v>2</v>
      </c>
      <c r="L161" s="329"/>
      <c r="M161" s="329"/>
      <c r="N161" s="330"/>
      <c r="O161" s="328">
        <v>3</v>
      </c>
      <c r="P161" s="329"/>
      <c r="Q161" s="329"/>
      <c r="R161" s="330"/>
      <c r="S161" s="319"/>
      <c r="T161" s="320"/>
      <c r="U161" s="320"/>
      <c r="V161" s="320"/>
      <c r="W161" s="320"/>
      <c r="X161" s="320"/>
      <c r="Y161" s="321"/>
      <c r="Z161" s="324"/>
      <c r="AA161" s="325"/>
    </row>
    <row r="162" spans="2:27" ht="15.75" thickBot="1">
      <c r="B162" s="359"/>
      <c r="C162" s="360"/>
      <c r="D162" s="363"/>
      <c r="E162" s="360"/>
      <c r="F162" s="360"/>
      <c r="G162" s="350" t="s">
        <v>77</v>
      </c>
      <c r="H162" s="351"/>
      <c r="I162" s="350" t="s">
        <v>78</v>
      </c>
      <c r="J162" s="351"/>
      <c r="K162" s="350" t="s">
        <v>77</v>
      </c>
      <c r="L162" s="351"/>
      <c r="M162" s="350" t="s">
        <v>78</v>
      </c>
      <c r="N162" s="351"/>
      <c r="O162" s="350" t="s">
        <v>77</v>
      </c>
      <c r="P162" s="352"/>
      <c r="Q162" s="350" t="s">
        <v>78</v>
      </c>
      <c r="R162" s="351"/>
      <c r="S162" s="232"/>
      <c r="T162" s="233"/>
      <c r="U162" s="233"/>
      <c r="V162" s="233"/>
      <c r="W162" s="233"/>
      <c r="X162" s="233"/>
      <c r="Y162" s="234"/>
      <c r="Z162" s="326"/>
      <c r="AA162" s="327"/>
    </row>
    <row r="163" spans="2:27" ht="15.75" thickTop="1">
      <c r="B163" s="293"/>
      <c r="C163" s="294"/>
      <c r="D163" s="120"/>
      <c r="E163" s="295"/>
      <c r="F163" s="294"/>
      <c r="G163" s="29" t="s">
        <v>79</v>
      </c>
      <c r="H163" s="29" t="s">
        <v>4</v>
      </c>
      <c r="I163" s="29" t="s">
        <v>79</v>
      </c>
      <c r="J163" s="29" t="s">
        <v>4</v>
      </c>
      <c r="K163" s="29" t="s">
        <v>79</v>
      </c>
      <c r="L163" s="29" t="s">
        <v>4</v>
      </c>
      <c r="M163" s="29" t="s">
        <v>79</v>
      </c>
      <c r="N163" s="29" t="s">
        <v>4</v>
      </c>
      <c r="O163" s="29" t="s">
        <v>79</v>
      </c>
      <c r="P163" s="29" t="s">
        <v>4</v>
      </c>
      <c r="Q163" s="29" t="s">
        <v>79</v>
      </c>
      <c r="R163" s="29" t="s">
        <v>4</v>
      </c>
      <c r="S163" s="344"/>
      <c r="T163" s="345"/>
      <c r="U163" s="345"/>
      <c r="V163" s="345"/>
      <c r="W163" s="345"/>
      <c r="X163" s="345"/>
      <c r="Y163" s="346"/>
      <c r="Z163" s="295"/>
      <c r="AA163" s="347"/>
    </row>
    <row r="164" spans="2:27" s="141" customFormat="1" ht="95.25" customHeight="1">
      <c r="B164" s="348" t="s">
        <v>314</v>
      </c>
      <c r="C164" s="349"/>
      <c r="D164" s="159" t="s">
        <v>260</v>
      </c>
      <c r="E164" s="302">
        <v>93</v>
      </c>
      <c r="F164" s="302"/>
      <c r="G164" s="159">
        <v>93</v>
      </c>
      <c r="H164" s="159">
        <v>100</v>
      </c>
      <c r="I164" s="159">
        <v>0</v>
      </c>
      <c r="J164" s="159">
        <v>0</v>
      </c>
      <c r="K164" s="159">
        <v>93</v>
      </c>
      <c r="L164" s="159">
        <v>100</v>
      </c>
      <c r="M164" s="159">
        <f>((59.4211+61.063)/(66+67))*100</f>
        <v>90.58954887218046</v>
      </c>
      <c r="N164" s="159">
        <f>(M164*L164/K164)</f>
        <v>97.40811706686071</v>
      </c>
      <c r="O164" s="159">
        <v>93</v>
      </c>
      <c r="P164" s="159">
        <v>100</v>
      </c>
      <c r="Q164" s="175">
        <f>(60.463/66)*100</f>
        <v>91.61060606060606</v>
      </c>
      <c r="R164" s="175">
        <f>(Q164*P164)/O164</f>
        <v>98.50602802215705</v>
      </c>
      <c r="S164" s="313"/>
      <c r="T164" s="314"/>
      <c r="U164" s="314"/>
      <c r="V164" s="314"/>
      <c r="W164" s="314"/>
      <c r="X164" s="314"/>
      <c r="Y164" s="315"/>
      <c r="Z164" s="225" t="s">
        <v>263</v>
      </c>
      <c r="AA164" s="226"/>
    </row>
    <row r="165" spans="2:27" s="141" customFormat="1" ht="195" customHeight="1">
      <c r="B165" s="369" t="s">
        <v>261</v>
      </c>
      <c r="C165" s="370"/>
      <c r="D165" s="159" t="s">
        <v>230</v>
      </c>
      <c r="E165" s="302">
        <v>3</v>
      </c>
      <c r="F165" s="302"/>
      <c r="G165" s="159">
        <v>1</v>
      </c>
      <c r="H165" s="159">
        <v>100</v>
      </c>
      <c r="I165" s="159">
        <v>1</v>
      </c>
      <c r="J165" s="159">
        <v>100</v>
      </c>
      <c r="K165" s="159">
        <v>1</v>
      </c>
      <c r="L165" s="159">
        <v>100</v>
      </c>
      <c r="M165" s="159">
        <v>1</v>
      </c>
      <c r="N165" s="159">
        <v>100</v>
      </c>
      <c r="O165" s="159">
        <v>1</v>
      </c>
      <c r="P165" s="159">
        <v>100</v>
      </c>
      <c r="Q165" s="159">
        <v>1</v>
      </c>
      <c r="R165" s="159">
        <v>100</v>
      </c>
      <c r="S165" s="222" t="s">
        <v>344</v>
      </c>
      <c r="T165" s="223"/>
      <c r="U165" s="223"/>
      <c r="V165" s="223"/>
      <c r="W165" s="223"/>
      <c r="X165" s="223"/>
      <c r="Y165" s="224"/>
      <c r="Z165" s="225" t="s">
        <v>264</v>
      </c>
      <c r="AA165" s="226"/>
    </row>
    <row r="166" spans="2:27" s="141" customFormat="1" ht="148.5" customHeight="1">
      <c r="B166" s="371" t="s">
        <v>262</v>
      </c>
      <c r="C166" s="372"/>
      <c r="D166" s="159" t="s">
        <v>230</v>
      </c>
      <c r="E166" s="373">
        <v>3</v>
      </c>
      <c r="F166" s="374"/>
      <c r="G166" s="159">
        <v>1</v>
      </c>
      <c r="H166" s="159">
        <v>100</v>
      </c>
      <c r="I166" s="159">
        <v>1</v>
      </c>
      <c r="J166" s="159">
        <v>100</v>
      </c>
      <c r="K166" s="159">
        <v>1</v>
      </c>
      <c r="L166" s="159">
        <v>100</v>
      </c>
      <c r="M166" s="159">
        <v>1</v>
      </c>
      <c r="N166" s="159">
        <v>100</v>
      </c>
      <c r="O166" s="159">
        <v>1</v>
      </c>
      <c r="P166" s="159">
        <v>100</v>
      </c>
      <c r="Q166" s="159">
        <v>1</v>
      </c>
      <c r="R166" s="159">
        <v>100</v>
      </c>
      <c r="S166" s="222" t="s">
        <v>345</v>
      </c>
      <c r="T166" s="223"/>
      <c r="U166" s="223"/>
      <c r="V166" s="223"/>
      <c r="W166" s="223"/>
      <c r="X166" s="223"/>
      <c r="Y166" s="224"/>
      <c r="Z166" s="225" t="s">
        <v>264</v>
      </c>
      <c r="AA166" s="226"/>
    </row>
    <row r="167" spans="2:27" ht="66.75" customHeight="1">
      <c r="B167" s="375"/>
      <c r="C167" s="376"/>
      <c r="D167" s="9"/>
      <c r="E167" s="377"/>
      <c r="F167" s="378"/>
      <c r="G167" s="4"/>
      <c r="H167" s="4"/>
      <c r="I167" s="4"/>
      <c r="J167" s="4"/>
      <c r="K167" s="4"/>
      <c r="L167" s="4"/>
      <c r="M167" s="4"/>
      <c r="N167" s="4"/>
      <c r="O167" s="4"/>
      <c r="P167" s="4"/>
      <c r="Q167" s="4"/>
      <c r="R167" s="4"/>
      <c r="S167" s="379"/>
      <c r="T167" s="380"/>
      <c r="U167" s="380"/>
      <c r="V167" s="380"/>
      <c r="W167" s="380"/>
      <c r="X167" s="380"/>
      <c r="Y167" s="381"/>
      <c r="Z167" s="382"/>
      <c r="AA167" s="383"/>
    </row>
    <row r="168" spans="2:27" ht="66.75" customHeight="1" thickBot="1">
      <c r="B168" s="364"/>
      <c r="C168" s="365"/>
      <c r="D168" s="163"/>
      <c r="E168" s="365"/>
      <c r="F168" s="365"/>
      <c r="G168" s="31"/>
      <c r="H168" s="31"/>
      <c r="I168" s="31"/>
      <c r="J168" s="31"/>
      <c r="K168" s="31"/>
      <c r="L168" s="31"/>
      <c r="M168" s="31"/>
      <c r="N168" s="31"/>
      <c r="O168" s="31"/>
      <c r="P168" s="31"/>
      <c r="Q168" s="31"/>
      <c r="R168" s="31"/>
      <c r="S168" s="384"/>
      <c r="T168" s="385"/>
      <c r="U168" s="385"/>
      <c r="V168" s="385"/>
      <c r="W168" s="385"/>
      <c r="X168" s="385"/>
      <c r="Y168" s="386"/>
      <c r="Z168" s="384"/>
      <c r="AA168" s="387"/>
    </row>
    <row r="169" spans="2:27" ht="24" customHeight="1" thickBot="1">
      <c r="B169" s="366" t="s">
        <v>220</v>
      </c>
      <c r="C169" s="367"/>
      <c r="D169" s="367"/>
      <c r="E169" s="367"/>
      <c r="F169" s="367"/>
      <c r="G169" s="367"/>
      <c r="H169" s="367"/>
      <c r="I169" s="367"/>
      <c r="J169" s="367"/>
      <c r="K169" s="367"/>
      <c r="L169" s="367"/>
      <c r="M169" s="367"/>
      <c r="N169" s="367"/>
      <c r="O169" s="367"/>
      <c r="P169" s="367"/>
      <c r="Q169" s="367"/>
      <c r="R169" s="367"/>
      <c r="S169" s="367"/>
      <c r="T169" s="367"/>
      <c r="U169" s="367"/>
      <c r="V169" s="367"/>
      <c r="W169" s="367"/>
      <c r="X169" s="367"/>
      <c r="Y169" s="367"/>
      <c r="Z169" s="367"/>
      <c r="AA169" s="368"/>
    </row>
    <row r="170" spans="2:27" ht="78.75" customHeight="1" thickBot="1">
      <c r="B170" s="241"/>
      <c r="C170" s="242"/>
      <c r="D170" s="242"/>
      <c r="E170" s="242"/>
      <c r="F170" s="242"/>
      <c r="G170" s="242"/>
      <c r="H170" s="242"/>
      <c r="I170" s="242"/>
      <c r="J170" s="242"/>
      <c r="K170" s="242"/>
      <c r="L170" s="242"/>
      <c r="M170" s="242"/>
      <c r="N170" s="242"/>
      <c r="O170" s="242"/>
      <c r="P170" s="242"/>
      <c r="Q170" s="242"/>
      <c r="R170" s="242"/>
      <c r="S170" s="242"/>
      <c r="T170" s="242"/>
      <c r="U170" s="242"/>
      <c r="V170" s="242"/>
      <c r="W170" s="242"/>
      <c r="X170" s="242"/>
      <c r="Y170" s="242"/>
      <c r="Z170" s="242"/>
      <c r="AA170" s="243"/>
    </row>
    <row r="171" spans="2:27" ht="15">
      <c r="B171" s="18"/>
      <c r="C171" s="6"/>
      <c r="D171" s="6"/>
      <c r="E171" s="6"/>
      <c r="F171" s="6"/>
      <c r="G171" s="6"/>
      <c r="H171" s="6"/>
      <c r="I171" s="6"/>
      <c r="J171" s="6"/>
      <c r="K171" s="6"/>
      <c r="L171" s="6"/>
      <c r="M171" s="6"/>
      <c r="N171" s="6"/>
      <c r="O171" s="6"/>
      <c r="P171" s="6"/>
      <c r="Q171" s="6"/>
      <c r="R171" s="6"/>
      <c r="S171" s="6"/>
      <c r="T171" s="6"/>
      <c r="U171" s="6"/>
      <c r="V171" s="6"/>
      <c r="W171" s="6"/>
      <c r="X171" s="6"/>
      <c r="Y171" s="6"/>
      <c r="Z171" s="6"/>
      <c r="AA171" s="19"/>
    </row>
    <row r="172" spans="2:27" ht="15">
      <c r="B172" s="18"/>
      <c r="C172" s="6"/>
      <c r="D172" s="6"/>
      <c r="E172" s="6"/>
      <c r="F172" s="6"/>
      <c r="G172" s="6"/>
      <c r="H172" s="6"/>
      <c r="I172" s="6"/>
      <c r="J172" s="6"/>
      <c r="K172" s="6"/>
      <c r="L172" s="6"/>
      <c r="M172" s="6"/>
      <c r="N172" s="6"/>
      <c r="O172" s="6"/>
      <c r="P172" s="6"/>
      <c r="Q172" s="6"/>
      <c r="R172" s="6"/>
      <c r="S172" s="6"/>
      <c r="T172" s="6"/>
      <c r="U172" s="6"/>
      <c r="V172" s="6"/>
      <c r="W172" s="6"/>
      <c r="X172" s="6"/>
      <c r="Y172" s="6"/>
      <c r="Z172" s="6"/>
      <c r="AA172" s="19"/>
    </row>
    <row r="173" spans="2:27" ht="15">
      <c r="B173" s="261" t="s">
        <v>265</v>
      </c>
      <c r="C173" s="262"/>
      <c r="D173" s="262"/>
      <c r="E173" s="262"/>
      <c r="F173" s="6"/>
      <c r="G173" s="6"/>
      <c r="H173" s="6"/>
      <c r="I173" s="6"/>
      <c r="J173" s="6"/>
      <c r="K173" s="6"/>
      <c r="L173" s="6"/>
      <c r="M173" s="6"/>
      <c r="N173" s="6"/>
      <c r="O173" s="6"/>
      <c r="P173" s="6"/>
      <c r="Q173" s="262"/>
      <c r="R173" s="262"/>
      <c r="S173" s="262"/>
      <c r="T173" s="262"/>
      <c r="U173" s="262"/>
      <c r="V173" s="262"/>
      <c r="W173" s="262"/>
      <c r="X173" s="262"/>
      <c r="Y173" s="262"/>
      <c r="Z173" s="262"/>
      <c r="AA173" s="262"/>
    </row>
    <row r="174" spans="2:27" ht="15">
      <c r="B174" s="244" t="s">
        <v>237</v>
      </c>
      <c r="C174" s="245"/>
      <c r="D174" s="245"/>
      <c r="E174" s="245"/>
      <c r="F174" s="6"/>
      <c r="G174" s="6"/>
      <c r="H174" s="6"/>
      <c r="I174" s="6"/>
      <c r="J174" s="6"/>
      <c r="K174" s="6"/>
      <c r="L174" s="6"/>
      <c r="M174" s="6"/>
      <c r="N174" s="6"/>
      <c r="O174" s="6"/>
      <c r="P174" s="6"/>
      <c r="Q174" s="246"/>
      <c r="R174" s="246"/>
      <c r="S174" s="246"/>
      <c r="T174" s="246"/>
      <c r="U174" s="246"/>
      <c r="V174" s="246"/>
      <c r="W174" s="246"/>
      <c r="X174" s="246"/>
      <c r="Y174" s="246"/>
      <c r="Z174" s="246"/>
      <c r="AA174" s="246"/>
    </row>
    <row r="175" spans="2:27" ht="15">
      <c r="B175" s="166"/>
      <c r="C175" s="167"/>
      <c r="D175" s="167"/>
      <c r="E175" s="167"/>
      <c r="F175" s="6"/>
      <c r="G175" s="6"/>
      <c r="H175" s="6"/>
      <c r="I175" s="6"/>
      <c r="J175" s="6"/>
      <c r="K175" s="6"/>
      <c r="L175" s="6"/>
      <c r="M175" s="6"/>
      <c r="N175" s="6"/>
      <c r="O175" s="6"/>
      <c r="P175" s="6"/>
      <c r="Q175" s="169"/>
      <c r="R175" s="169"/>
      <c r="S175" s="169"/>
      <c r="T175" s="169"/>
      <c r="U175" s="169"/>
      <c r="V175" s="169"/>
      <c r="W175" s="169"/>
      <c r="X175" s="169"/>
      <c r="Y175" s="169"/>
      <c r="Z175" s="169"/>
      <c r="AA175" s="169"/>
    </row>
    <row r="176" spans="2:27" ht="15.75" thickBot="1">
      <c r="B176" s="32"/>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4"/>
    </row>
    <row r="177" ht="15.75" thickTop="1"/>
  </sheetData>
  <sheetProtection/>
  <mergeCells count="405">
    <mergeCell ref="P69:R69"/>
    <mergeCell ref="B77:C77"/>
    <mergeCell ref="E77:F77"/>
    <mergeCell ref="B78:C78"/>
    <mergeCell ref="E78:F78"/>
    <mergeCell ref="B79:C79"/>
    <mergeCell ref="V65:X65"/>
    <mergeCell ref="Y65:AA65"/>
    <mergeCell ref="V69:X69"/>
    <mergeCell ref="Y69:AA69"/>
    <mergeCell ref="S78:Y78"/>
    <mergeCell ref="Z78:AA78"/>
    <mergeCell ref="S79:Y79"/>
    <mergeCell ref="Z79:AA79"/>
    <mergeCell ref="S69:U69"/>
    <mergeCell ref="Z77:AA77"/>
    <mergeCell ref="B70:C70"/>
    <mergeCell ref="D70:AA70"/>
    <mergeCell ref="J69:L69"/>
    <mergeCell ref="E79:F79"/>
    <mergeCell ref="S77:Y77"/>
    <mergeCell ref="B75:C75"/>
    <mergeCell ref="E75:F75"/>
    <mergeCell ref="S75:Y75"/>
    <mergeCell ref="O116:R116"/>
    <mergeCell ref="G117:H117"/>
    <mergeCell ref="I117:J117"/>
    <mergeCell ref="K117:L117"/>
    <mergeCell ref="M117:N117"/>
    <mergeCell ref="O117:P117"/>
    <mergeCell ref="Q117:R117"/>
    <mergeCell ref="Z75:AA75"/>
    <mergeCell ref="B76:C76"/>
    <mergeCell ref="E76:F76"/>
    <mergeCell ref="S76:Y76"/>
    <mergeCell ref="Z76:AA76"/>
    <mergeCell ref="B113:C113"/>
    <mergeCell ref="D113:AA113"/>
    <mergeCell ref="B104:B107"/>
    <mergeCell ref="C104:C107"/>
    <mergeCell ref="B84:E84"/>
    <mergeCell ref="Q84:AA84"/>
    <mergeCell ref="B91:AA91"/>
    <mergeCell ref="B93:AA93"/>
    <mergeCell ref="B95:P98"/>
    <mergeCell ref="Q95:X96"/>
    <mergeCell ref="Y95:AA96"/>
    <mergeCell ref="Q97:X98"/>
    <mergeCell ref="V62:AA63"/>
    <mergeCell ref="V17:X17"/>
    <mergeCell ref="B33:C33"/>
    <mergeCell ref="E33:F33"/>
    <mergeCell ref="S33:Y33"/>
    <mergeCell ref="E15:I15"/>
    <mergeCell ref="E16:I20"/>
    <mergeCell ref="J15:U15"/>
    <mergeCell ref="V15:AA16"/>
    <mergeCell ref="B27:C28"/>
    <mergeCell ref="D27:AA28"/>
    <mergeCell ref="Z33:AA33"/>
    <mergeCell ref="B29:AA29"/>
    <mergeCell ref="B30:C32"/>
    <mergeCell ref="D30:D32"/>
    <mergeCell ref="E30:F32"/>
    <mergeCell ref="G30:R30"/>
    <mergeCell ref="S30:Y32"/>
    <mergeCell ref="Z30:AA32"/>
    <mergeCell ref="G31:J31"/>
    <mergeCell ref="K31:N31"/>
    <mergeCell ref="J18:L20"/>
    <mergeCell ref="S18:U20"/>
    <mergeCell ref="O31:R31"/>
    <mergeCell ref="G32:H32"/>
    <mergeCell ref="I32:J32"/>
    <mergeCell ref="K32:L32"/>
    <mergeCell ref="M32:N32"/>
    <mergeCell ref="O32:P32"/>
    <mergeCell ref="Q32:R32"/>
    <mergeCell ref="E62:I62"/>
    <mergeCell ref="J62:U62"/>
    <mergeCell ref="V18:X20"/>
    <mergeCell ref="S34:Y34"/>
    <mergeCell ref="J22:O22"/>
    <mergeCell ref="P22:U22"/>
    <mergeCell ref="J23:L23"/>
    <mergeCell ref="M23:O23"/>
    <mergeCell ref="P23:R23"/>
    <mergeCell ref="S23:U23"/>
    <mergeCell ref="V23:X23"/>
    <mergeCell ref="B52:AA52"/>
    <mergeCell ref="B54:P57"/>
    <mergeCell ref="Q54:X55"/>
    <mergeCell ref="Y54:AA55"/>
    <mergeCell ref="Q56:X57"/>
    <mergeCell ref="Y56:AA57"/>
    <mergeCell ref="D22:D26"/>
    <mergeCell ref="Y18:AA20"/>
    <mergeCell ref="B1:AA1"/>
    <mergeCell ref="B3:AA3"/>
    <mergeCell ref="B5:AA5"/>
    <mergeCell ref="B7:P10"/>
    <mergeCell ref="Q7:X8"/>
    <mergeCell ref="Y7:AA8"/>
    <mergeCell ref="Q9:X10"/>
    <mergeCell ref="Y9:AA10"/>
    <mergeCell ref="D16:D20"/>
    <mergeCell ref="Y17:AA17"/>
    <mergeCell ref="B16:B20"/>
    <mergeCell ref="C16:C20"/>
    <mergeCell ref="P16:U16"/>
    <mergeCell ref="J17:L17"/>
    <mergeCell ref="M17:O17"/>
    <mergeCell ref="P17:R17"/>
    <mergeCell ref="S17:U17"/>
    <mergeCell ref="J16:O16"/>
    <mergeCell ref="B11:AA12"/>
    <mergeCell ref="B13:AA13"/>
    <mergeCell ref="M18:O20"/>
    <mergeCell ref="P18:R20"/>
    <mergeCell ref="B14:AA14"/>
    <mergeCell ref="Z34:AA34"/>
    <mergeCell ref="B38:C38"/>
    <mergeCell ref="E38:F38"/>
    <mergeCell ref="B39:AA39"/>
    <mergeCell ref="B40:AA40"/>
    <mergeCell ref="B43:E43"/>
    <mergeCell ref="Q43:AA43"/>
    <mergeCell ref="B35:C35"/>
    <mergeCell ref="E35:F35"/>
    <mergeCell ref="B36:C36"/>
    <mergeCell ref="E36:F36"/>
    <mergeCell ref="B37:C37"/>
    <mergeCell ref="E37:F37"/>
    <mergeCell ref="S35:Y35"/>
    <mergeCell ref="Z35:AA35"/>
    <mergeCell ref="S36:Y36"/>
    <mergeCell ref="Z36:AA36"/>
    <mergeCell ref="S37:Y37"/>
    <mergeCell ref="Z37:AA37"/>
    <mergeCell ref="S38:Y38"/>
    <mergeCell ref="Z38:AA38"/>
    <mergeCell ref="B34:C34"/>
    <mergeCell ref="M64:O64"/>
    <mergeCell ref="P64:R64"/>
    <mergeCell ref="S64:U64"/>
    <mergeCell ref="B71:AA71"/>
    <mergeCell ref="B72:C74"/>
    <mergeCell ref="D72:D74"/>
    <mergeCell ref="E72:F74"/>
    <mergeCell ref="G72:R72"/>
    <mergeCell ref="S72:Y74"/>
    <mergeCell ref="Z72:AA74"/>
    <mergeCell ref="G73:J73"/>
    <mergeCell ref="K73:N73"/>
    <mergeCell ref="V64:X64"/>
    <mergeCell ref="Y64:AA64"/>
    <mergeCell ref="O73:R73"/>
    <mergeCell ref="G74:H74"/>
    <mergeCell ref="I74:J74"/>
    <mergeCell ref="K74:L74"/>
    <mergeCell ref="M74:N74"/>
    <mergeCell ref="O74:P74"/>
    <mergeCell ref="Q74:R74"/>
    <mergeCell ref="V68:X68"/>
    <mergeCell ref="Y68:AA68"/>
    <mergeCell ref="M69:O69"/>
    <mergeCell ref="M106:O107"/>
    <mergeCell ref="P106:R107"/>
    <mergeCell ref="S106:U107"/>
    <mergeCell ref="J104:O104"/>
    <mergeCell ref="P104:U104"/>
    <mergeCell ref="V106:X107"/>
    <mergeCell ref="Y106:AA107"/>
    <mergeCell ref="B109:B112"/>
    <mergeCell ref="C109:C112"/>
    <mergeCell ref="D109:D112"/>
    <mergeCell ref="Y111:AA112"/>
    <mergeCell ref="J105:L105"/>
    <mergeCell ref="M105:O105"/>
    <mergeCell ref="P105:R105"/>
    <mergeCell ref="S105:U105"/>
    <mergeCell ref="V105:X105"/>
    <mergeCell ref="Y105:AA105"/>
    <mergeCell ref="E104:I107"/>
    <mergeCell ref="E108:I108"/>
    <mergeCell ref="J108:U108"/>
    <mergeCell ref="V108:AA109"/>
    <mergeCell ref="E109:I112"/>
    <mergeCell ref="J109:O109"/>
    <mergeCell ref="P109:U109"/>
    <mergeCell ref="J110:L110"/>
    <mergeCell ref="M110:O110"/>
    <mergeCell ref="P110:R110"/>
    <mergeCell ref="S110:U110"/>
    <mergeCell ref="V110:X110"/>
    <mergeCell ref="Y110:AA110"/>
    <mergeCell ref="J111:L112"/>
    <mergeCell ref="Z119:AA119"/>
    <mergeCell ref="B123:C123"/>
    <mergeCell ref="E123:F123"/>
    <mergeCell ref="S123:Y123"/>
    <mergeCell ref="M111:O112"/>
    <mergeCell ref="P111:R112"/>
    <mergeCell ref="S111:U112"/>
    <mergeCell ref="V111:X112"/>
    <mergeCell ref="B114:AA114"/>
    <mergeCell ref="B115:C117"/>
    <mergeCell ref="D115:D117"/>
    <mergeCell ref="E115:F117"/>
    <mergeCell ref="G115:R115"/>
    <mergeCell ref="S115:Y117"/>
    <mergeCell ref="Z115:AA117"/>
    <mergeCell ref="G116:J116"/>
    <mergeCell ref="K116:N116"/>
    <mergeCell ref="B124:AA124"/>
    <mergeCell ref="S118:Y118"/>
    <mergeCell ref="Z118:AA118"/>
    <mergeCell ref="B119:C119"/>
    <mergeCell ref="E119:F119"/>
    <mergeCell ref="B125:AA125"/>
    <mergeCell ref="S119:Y119"/>
    <mergeCell ref="B129:E129"/>
    <mergeCell ref="Q129:AA129"/>
    <mergeCell ref="B120:C120"/>
    <mergeCell ref="E120:F120"/>
    <mergeCell ref="B121:C121"/>
    <mergeCell ref="E121:F121"/>
    <mergeCell ref="B122:C122"/>
    <mergeCell ref="E122:F122"/>
    <mergeCell ref="Z120:AA120"/>
    <mergeCell ref="Z121:AA121"/>
    <mergeCell ref="Z122:AA122"/>
    <mergeCell ref="Z123:AA123"/>
    <mergeCell ref="B128:E128"/>
    <mergeCell ref="Q128:AA128"/>
    <mergeCell ref="S120:Y120"/>
    <mergeCell ref="S121:Y121"/>
    <mergeCell ref="S122:Y122"/>
    <mergeCell ref="B158:C158"/>
    <mergeCell ref="D158:AA158"/>
    <mergeCell ref="D149:D152"/>
    <mergeCell ref="B144:AA145"/>
    <mergeCell ref="B146:AA146"/>
    <mergeCell ref="B147:AA147"/>
    <mergeCell ref="E149:I152"/>
    <mergeCell ref="B149:B152"/>
    <mergeCell ref="C149:C152"/>
    <mergeCell ref="J149:O149"/>
    <mergeCell ref="P149:U149"/>
    <mergeCell ref="J150:L150"/>
    <mergeCell ref="M150:O150"/>
    <mergeCell ref="P150:R150"/>
    <mergeCell ref="S150:U150"/>
    <mergeCell ref="V150:X150"/>
    <mergeCell ref="Y150:AA150"/>
    <mergeCell ref="J151:L152"/>
    <mergeCell ref="M151:O152"/>
    <mergeCell ref="P151:R152"/>
    <mergeCell ref="S151:U152"/>
    <mergeCell ref="V151:X152"/>
    <mergeCell ref="B154:B157"/>
    <mergeCell ref="C154:C157"/>
    <mergeCell ref="B168:C168"/>
    <mergeCell ref="E168:F168"/>
    <mergeCell ref="B169:AA169"/>
    <mergeCell ref="B170:AA170"/>
    <mergeCell ref="B174:E174"/>
    <mergeCell ref="Q174:AA174"/>
    <mergeCell ref="B165:C165"/>
    <mergeCell ref="E165:F165"/>
    <mergeCell ref="B166:C166"/>
    <mergeCell ref="E166:F166"/>
    <mergeCell ref="B167:C167"/>
    <mergeCell ref="E167:F167"/>
    <mergeCell ref="S165:Y165"/>
    <mergeCell ref="Z165:AA165"/>
    <mergeCell ref="S166:Y166"/>
    <mergeCell ref="Z166:AA166"/>
    <mergeCell ref="S167:Y167"/>
    <mergeCell ref="Z167:AA167"/>
    <mergeCell ref="S168:Y168"/>
    <mergeCell ref="Z168:AA168"/>
    <mergeCell ref="B173:E173"/>
    <mergeCell ref="Q173:AA173"/>
    <mergeCell ref="DR7:DS7"/>
    <mergeCell ref="B163:C163"/>
    <mergeCell ref="E163:F163"/>
    <mergeCell ref="S163:Y163"/>
    <mergeCell ref="Z163:AA163"/>
    <mergeCell ref="B164:C164"/>
    <mergeCell ref="E164:F164"/>
    <mergeCell ref="O161:R161"/>
    <mergeCell ref="G162:H162"/>
    <mergeCell ref="I162:J162"/>
    <mergeCell ref="K162:L162"/>
    <mergeCell ref="M162:N162"/>
    <mergeCell ref="O162:P162"/>
    <mergeCell ref="Q162:R162"/>
    <mergeCell ref="B159:AA159"/>
    <mergeCell ref="Y151:AA152"/>
    <mergeCell ref="E21:I21"/>
    <mergeCell ref="J21:U21"/>
    <mergeCell ref="V21:AA22"/>
    <mergeCell ref="B22:B26"/>
    <mergeCell ref="C22:C26"/>
    <mergeCell ref="B160:C162"/>
    <mergeCell ref="D160:D162"/>
    <mergeCell ref="E160:F162"/>
    <mergeCell ref="S164:Y164"/>
    <mergeCell ref="Z164:AA164"/>
    <mergeCell ref="G160:R160"/>
    <mergeCell ref="S160:Y162"/>
    <mergeCell ref="Z160:AA162"/>
    <mergeCell ref="G161:J161"/>
    <mergeCell ref="K161:N161"/>
    <mergeCell ref="Q142:X143"/>
    <mergeCell ref="Y142:AA143"/>
    <mergeCell ref="E153:I153"/>
    <mergeCell ref="J153:U153"/>
    <mergeCell ref="V153:AA154"/>
    <mergeCell ref="Y155:AA155"/>
    <mergeCell ref="Y156:AA157"/>
    <mergeCell ref="E148:I148"/>
    <mergeCell ref="J148:U148"/>
    <mergeCell ref="V148:AA149"/>
    <mergeCell ref="B134:AA134"/>
    <mergeCell ref="B136:AA136"/>
    <mergeCell ref="B138:AA138"/>
    <mergeCell ref="B140:P143"/>
    <mergeCell ref="Q140:X141"/>
    <mergeCell ref="Y140:AA141"/>
    <mergeCell ref="B118:C118"/>
    <mergeCell ref="E118:F118"/>
    <mergeCell ref="Y23:AA23"/>
    <mergeCell ref="J24:L26"/>
    <mergeCell ref="M24:O26"/>
    <mergeCell ref="P24:R26"/>
    <mergeCell ref="S24:U26"/>
    <mergeCell ref="V24:X26"/>
    <mergeCell ref="Y24:AA26"/>
    <mergeCell ref="E66:I66"/>
    <mergeCell ref="J66:U66"/>
    <mergeCell ref="V66:AA67"/>
    <mergeCell ref="E34:F34"/>
    <mergeCell ref="B58:AA59"/>
    <mergeCell ref="B60:AA60"/>
    <mergeCell ref="B61:AA61"/>
    <mergeCell ref="B48:AA48"/>
    <mergeCell ref="B50:AA50"/>
    <mergeCell ref="E22:I26"/>
    <mergeCell ref="B67:B69"/>
    <mergeCell ref="C67:C69"/>
    <mergeCell ref="D67:D69"/>
    <mergeCell ref="E67:I69"/>
    <mergeCell ref="J67:O67"/>
    <mergeCell ref="P67:U67"/>
    <mergeCell ref="J68:L68"/>
    <mergeCell ref="M68:O68"/>
    <mergeCell ref="P68:R68"/>
    <mergeCell ref="S68:U68"/>
    <mergeCell ref="B42:E42"/>
    <mergeCell ref="Q42:AA42"/>
    <mergeCell ref="D63:D65"/>
    <mergeCell ref="C63:C65"/>
    <mergeCell ref="B63:B65"/>
    <mergeCell ref="J65:L65"/>
    <mergeCell ref="M65:O65"/>
    <mergeCell ref="P65:R65"/>
    <mergeCell ref="S65:U65"/>
    <mergeCell ref="J63:O63"/>
    <mergeCell ref="P63:U63"/>
    <mergeCell ref="E63:I65"/>
    <mergeCell ref="J64:L64"/>
    <mergeCell ref="S80:Y80"/>
    <mergeCell ref="Z80:AA80"/>
    <mergeCell ref="J103:U103"/>
    <mergeCell ref="V103:AA104"/>
    <mergeCell ref="E103:I103"/>
    <mergeCell ref="B81:AA81"/>
    <mergeCell ref="B82:AA82"/>
    <mergeCell ref="B85:E85"/>
    <mergeCell ref="Q85:AA85"/>
    <mergeCell ref="B80:C80"/>
    <mergeCell ref="E80:F80"/>
    <mergeCell ref="Y97:AA98"/>
    <mergeCell ref="B99:AA100"/>
    <mergeCell ref="B101:AA101"/>
    <mergeCell ref="B102:AA102"/>
    <mergeCell ref="B90:AA90"/>
    <mergeCell ref="D104:D107"/>
    <mergeCell ref="J106:L107"/>
    <mergeCell ref="D154:D157"/>
    <mergeCell ref="E154:I157"/>
    <mergeCell ref="J154:O154"/>
    <mergeCell ref="P154:U154"/>
    <mergeCell ref="J155:L155"/>
    <mergeCell ref="M155:O155"/>
    <mergeCell ref="P155:R155"/>
    <mergeCell ref="S155:U155"/>
    <mergeCell ref="V155:X155"/>
    <mergeCell ref="J156:L157"/>
    <mergeCell ref="M156:O157"/>
    <mergeCell ref="P156:R157"/>
    <mergeCell ref="S156:U157"/>
    <mergeCell ref="V156:X157"/>
  </mergeCells>
  <dataValidations count="5">
    <dataValidation type="list" allowBlank="1" showInputMessage="1" showErrorMessage="1" sqref="B16 B22">
      <formula1>$DR$9:$DR$13</formula1>
    </dataValidation>
    <dataValidation type="list" allowBlank="1" showInputMessage="1" showErrorMessage="1" sqref="B63 B67">
      <formula1>$DR$14:$DR$16</formula1>
    </dataValidation>
    <dataValidation type="list" allowBlank="1" showInputMessage="1" showErrorMessage="1" sqref="Y142:AA143 Y97:AA98 Y56:AA57 Y9:AA10">
      <formula1>$DR$33:$DR$37</formula1>
    </dataValidation>
    <dataValidation type="list" allowBlank="1" showInputMessage="1" showErrorMessage="1" sqref="B104 B109">
      <formula1>$DR$19:$DR$23</formula1>
    </dataValidation>
    <dataValidation type="list" allowBlank="1" showInputMessage="1" showErrorMessage="1" sqref="B149 B154">
      <formula1>$DR$26:$DR$30</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scale="45" r:id="rId2"/>
  <rowBreaks count="3" manualBreakCount="3">
    <brk id="46" min="1" max="26" man="1"/>
    <brk id="88" min="1" max="26" man="1"/>
    <brk id="132" min="1" max="26" man="1"/>
  </rowBreaks>
  <drawing r:id="rId1"/>
</worksheet>
</file>

<file path=xl/worksheets/sheet2.xml><?xml version="1.0" encoding="utf-8"?>
<worksheet xmlns="http://schemas.openxmlformats.org/spreadsheetml/2006/main" xmlns:r="http://schemas.openxmlformats.org/officeDocument/2006/relationships">
  <dimension ref="B1:DO168"/>
  <sheetViews>
    <sheetView view="pageBreakPreview" zoomScale="80" zoomScaleNormal="110" zoomScaleSheetLayoutView="80" zoomScalePageLayoutView="0" workbookViewId="0" topLeftCell="A160">
      <selection activeCell="Q122" sqref="Q122:AA123"/>
    </sheetView>
  </sheetViews>
  <sheetFormatPr defaultColWidth="11.421875" defaultRowHeight="15"/>
  <cols>
    <col min="1" max="1" width="11.421875" style="5" customWidth="1"/>
    <col min="2" max="2" width="16.28125" style="5" customWidth="1"/>
    <col min="3" max="3" width="21.28125" style="5" customWidth="1"/>
    <col min="4" max="4" width="17.140625" style="5" customWidth="1"/>
    <col min="5" max="5" width="10.28125" style="5" customWidth="1"/>
    <col min="6" max="6" width="7.8515625" style="5" customWidth="1"/>
    <col min="7" max="7" width="5.8515625" style="5" customWidth="1"/>
    <col min="8" max="8" width="6.140625" style="5" customWidth="1"/>
    <col min="9" max="9" width="6.421875" style="5" customWidth="1"/>
    <col min="10" max="10" width="6.7109375" style="5" customWidth="1"/>
    <col min="11" max="11" width="5.8515625" style="5" customWidth="1"/>
    <col min="12" max="12" width="5.7109375" style="5" customWidth="1"/>
    <col min="13" max="13" width="6.57421875" style="5" customWidth="1"/>
    <col min="14" max="14" width="6.421875" style="5" customWidth="1"/>
    <col min="15" max="15" width="6.140625" style="5" customWidth="1"/>
    <col min="16" max="16" width="5.57421875" style="5" customWidth="1"/>
    <col min="17" max="17" width="7.8515625" style="5" customWidth="1"/>
    <col min="18" max="18" width="9.00390625" style="5" customWidth="1"/>
    <col min="19" max="22" width="3.8515625" style="5" customWidth="1"/>
    <col min="23" max="26" width="3.7109375" style="5" customWidth="1"/>
    <col min="27" max="27" width="8.8515625" style="5" customWidth="1"/>
    <col min="28" max="28" width="11.421875" style="5" customWidth="1"/>
    <col min="29" max="29" width="42.8515625" style="5" customWidth="1"/>
    <col min="30" max="115" width="11.421875" style="5" customWidth="1"/>
    <col min="116" max="117" width="62.57421875" style="5" bestFit="1" customWidth="1"/>
    <col min="118" max="118" width="11.421875" style="5" customWidth="1"/>
    <col min="119" max="119" width="18.00390625" style="5" bestFit="1" customWidth="1"/>
    <col min="120" max="16384" width="11.421875" style="5" customWidth="1"/>
  </cols>
  <sheetData>
    <row r="1" spans="2:27" ht="15.75" thickTop="1">
      <c r="B1" s="267" t="s">
        <v>248</v>
      </c>
      <c r="C1" s="268"/>
      <c r="D1" s="268"/>
      <c r="E1" s="268"/>
      <c r="F1" s="268"/>
      <c r="G1" s="268"/>
      <c r="H1" s="268"/>
      <c r="I1" s="268"/>
      <c r="J1" s="268"/>
      <c r="K1" s="268"/>
      <c r="L1" s="268"/>
      <c r="M1" s="268"/>
      <c r="N1" s="268"/>
      <c r="O1" s="268"/>
      <c r="P1" s="268"/>
      <c r="Q1" s="268"/>
      <c r="R1" s="268"/>
      <c r="S1" s="268"/>
      <c r="T1" s="268"/>
      <c r="U1" s="268"/>
      <c r="V1" s="268"/>
      <c r="W1" s="268"/>
      <c r="X1" s="268"/>
      <c r="Y1" s="268"/>
      <c r="Z1" s="268"/>
      <c r="AA1" s="269"/>
    </row>
    <row r="2" spans="2:27" ht="8.25" customHeight="1">
      <c r="B2" s="15"/>
      <c r="C2" s="16"/>
      <c r="D2" s="16"/>
      <c r="E2" s="16"/>
      <c r="F2" s="16"/>
      <c r="G2" s="16"/>
      <c r="H2" s="16"/>
      <c r="I2" s="16"/>
      <c r="J2" s="16"/>
      <c r="K2" s="16"/>
      <c r="L2" s="16"/>
      <c r="M2" s="16"/>
      <c r="N2" s="16"/>
      <c r="O2" s="16"/>
      <c r="P2" s="16"/>
      <c r="Q2" s="16"/>
      <c r="R2" s="16"/>
      <c r="S2" s="16"/>
      <c r="T2" s="16"/>
      <c r="U2" s="16"/>
      <c r="V2" s="16"/>
      <c r="W2" s="16"/>
      <c r="X2" s="16"/>
      <c r="Y2" s="16"/>
      <c r="Z2" s="16"/>
      <c r="AA2" s="17"/>
    </row>
    <row r="3" spans="2:27" ht="15">
      <c r="B3" s="270" t="s">
        <v>72</v>
      </c>
      <c r="C3" s="271"/>
      <c r="D3" s="271"/>
      <c r="E3" s="271"/>
      <c r="F3" s="271"/>
      <c r="G3" s="271"/>
      <c r="H3" s="271"/>
      <c r="I3" s="271"/>
      <c r="J3" s="271"/>
      <c r="K3" s="271"/>
      <c r="L3" s="271"/>
      <c r="M3" s="271"/>
      <c r="N3" s="271"/>
      <c r="O3" s="271"/>
      <c r="P3" s="271"/>
      <c r="Q3" s="271"/>
      <c r="R3" s="271"/>
      <c r="S3" s="271"/>
      <c r="T3" s="271"/>
      <c r="U3" s="271"/>
      <c r="V3" s="271"/>
      <c r="W3" s="271"/>
      <c r="X3" s="271"/>
      <c r="Y3" s="271"/>
      <c r="Z3" s="271"/>
      <c r="AA3" s="272"/>
    </row>
    <row r="4" spans="2:27" ht="6" customHeight="1">
      <c r="B4" s="18"/>
      <c r="C4" s="6"/>
      <c r="D4" s="6"/>
      <c r="E4" s="6"/>
      <c r="F4" s="6"/>
      <c r="G4" s="6"/>
      <c r="H4" s="6"/>
      <c r="I4" s="6"/>
      <c r="J4" s="6"/>
      <c r="K4" s="6"/>
      <c r="L4" s="6"/>
      <c r="M4" s="6"/>
      <c r="N4" s="6"/>
      <c r="O4" s="6"/>
      <c r="P4" s="6"/>
      <c r="Q4" s="6"/>
      <c r="R4" s="6"/>
      <c r="S4" s="6"/>
      <c r="T4" s="6"/>
      <c r="U4" s="6"/>
      <c r="V4" s="6"/>
      <c r="W4" s="6"/>
      <c r="X4" s="6"/>
      <c r="Y4" s="6"/>
      <c r="Z4" s="6"/>
      <c r="AA4" s="19"/>
    </row>
    <row r="5" spans="2:27" ht="15">
      <c r="B5" s="273" t="s">
        <v>250</v>
      </c>
      <c r="C5" s="274"/>
      <c r="D5" s="274"/>
      <c r="E5" s="274"/>
      <c r="F5" s="274"/>
      <c r="G5" s="274"/>
      <c r="H5" s="274"/>
      <c r="I5" s="274"/>
      <c r="J5" s="274"/>
      <c r="K5" s="274"/>
      <c r="L5" s="274"/>
      <c r="M5" s="274"/>
      <c r="N5" s="274"/>
      <c r="O5" s="274"/>
      <c r="P5" s="274"/>
      <c r="Q5" s="274"/>
      <c r="R5" s="274"/>
      <c r="S5" s="274"/>
      <c r="T5" s="274"/>
      <c r="U5" s="274"/>
      <c r="V5" s="274"/>
      <c r="W5" s="274"/>
      <c r="X5" s="274"/>
      <c r="Y5" s="274"/>
      <c r="Z5" s="274"/>
      <c r="AA5" s="275"/>
    </row>
    <row r="6" spans="2:27" ht="15.75" thickBot="1">
      <c r="B6" s="18"/>
      <c r="C6" s="6"/>
      <c r="D6" s="6"/>
      <c r="E6" s="6"/>
      <c r="F6" s="6"/>
      <c r="G6" s="6"/>
      <c r="H6" s="6"/>
      <c r="I6" s="6"/>
      <c r="J6" s="6"/>
      <c r="K6" s="6"/>
      <c r="L6" s="6"/>
      <c r="M6" s="6"/>
      <c r="N6" s="6"/>
      <c r="O6" s="6"/>
      <c r="P6" s="6"/>
      <c r="Q6" s="6"/>
      <c r="R6" s="6"/>
      <c r="S6" s="6"/>
      <c r="T6" s="6"/>
      <c r="U6" s="6"/>
      <c r="V6" s="6"/>
      <c r="W6" s="6"/>
      <c r="X6" s="6"/>
      <c r="Y6" s="6"/>
      <c r="Z6" s="6"/>
      <c r="AA6" s="19"/>
    </row>
    <row r="7" spans="2:119" ht="17.25" customHeight="1" thickTop="1">
      <c r="B7" s="276" t="s">
        <v>266</v>
      </c>
      <c r="C7" s="277"/>
      <c r="D7" s="277"/>
      <c r="E7" s="277"/>
      <c r="F7" s="277"/>
      <c r="G7" s="277"/>
      <c r="H7" s="277"/>
      <c r="I7" s="277"/>
      <c r="J7" s="277"/>
      <c r="K7" s="277"/>
      <c r="L7" s="277"/>
      <c r="M7" s="277"/>
      <c r="N7" s="277"/>
      <c r="O7" s="277"/>
      <c r="P7" s="278"/>
      <c r="Q7" s="285" t="s">
        <v>73</v>
      </c>
      <c r="R7" s="286"/>
      <c r="S7" s="286"/>
      <c r="T7" s="286"/>
      <c r="U7" s="286"/>
      <c r="V7" s="286"/>
      <c r="W7" s="286"/>
      <c r="X7" s="287"/>
      <c r="Y7" s="230" t="s">
        <v>202</v>
      </c>
      <c r="Z7" s="230"/>
      <c r="AA7" s="231"/>
      <c r="DL7" s="36" t="s">
        <v>21</v>
      </c>
      <c r="DN7" s="12" t="s">
        <v>75</v>
      </c>
      <c r="DO7" s="5" t="s">
        <v>157</v>
      </c>
    </row>
    <row r="8" spans="2:119" ht="18.75" customHeight="1" thickBot="1">
      <c r="B8" s="279"/>
      <c r="C8" s="280"/>
      <c r="D8" s="280"/>
      <c r="E8" s="280"/>
      <c r="F8" s="280"/>
      <c r="G8" s="280"/>
      <c r="H8" s="280"/>
      <c r="I8" s="280"/>
      <c r="J8" s="280"/>
      <c r="K8" s="280"/>
      <c r="L8" s="280"/>
      <c r="M8" s="280"/>
      <c r="N8" s="280"/>
      <c r="O8" s="280"/>
      <c r="P8" s="281"/>
      <c r="Q8" s="288"/>
      <c r="R8" s="289"/>
      <c r="S8" s="289"/>
      <c r="T8" s="289"/>
      <c r="U8" s="289"/>
      <c r="V8" s="289"/>
      <c r="W8" s="289"/>
      <c r="X8" s="290"/>
      <c r="Y8" s="291"/>
      <c r="Z8" s="291"/>
      <c r="AA8" s="292"/>
      <c r="DL8" s="37" t="s">
        <v>146</v>
      </c>
      <c r="DM8" s="38" t="s">
        <v>22</v>
      </c>
      <c r="DN8" s="39" t="s">
        <v>158</v>
      </c>
      <c r="DO8" s="5">
        <v>95</v>
      </c>
    </row>
    <row r="9" spans="2:119" ht="23.25" customHeight="1" thickTop="1">
      <c r="B9" s="279"/>
      <c r="C9" s="280"/>
      <c r="D9" s="280"/>
      <c r="E9" s="280"/>
      <c r="F9" s="280"/>
      <c r="G9" s="280"/>
      <c r="H9" s="280"/>
      <c r="I9" s="280"/>
      <c r="J9" s="280"/>
      <c r="K9" s="280"/>
      <c r="L9" s="280"/>
      <c r="M9" s="280"/>
      <c r="N9" s="280"/>
      <c r="O9" s="280"/>
      <c r="P9" s="281"/>
      <c r="Q9" s="331">
        <v>2</v>
      </c>
      <c r="R9" s="332"/>
      <c r="S9" s="332"/>
      <c r="T9" s="332"/>
      <c r="U9" s="332"/>
      <c r="V9" s="332"/>
      <c r="W9" s="332"/>
      <c r="X9" s="333"/>
      <c r="Y9" s="337" t="s">
        <v>85</v>
      </c>
      <c r="Z9" s="338"/>
      <c r="AA9" s="339"/>
      <c r="DL9" s="10" t="s">
        <v>147</v>
      </c>
      <c r="DM9" s="40" t="s">
        <v>23</v>
      </c>
      <c r="DN9" s="39" t="s">
        <v>159</v>
      </c>
      <c r="DO9" s="5">
        <v>1382</v>
      </c>
    </row>
    <row r="10" spans="2:119" ht="13.5" customHeight="1">
      <c r="B10" s="282"/>
      <c r="C10" s="283"/>
      <c r="D10" s="283"/>
      <c r="E10" s="283"/>
      <c r="F10" s="283"/>
      <c r="G10" s="283"/>
      <c r="H10" s="283"/>
      <c r="I10" s="283"/>
      <c r="J10" s="283"/>
      <c r="K10" s="283"/>
      <c r="L10" s="283"/>
      <c r="M10" s="283"/>
      <c r="N10" s="283"/>
      <c r="O10" s="283"/>
      <c r="P10" s="284"/>
      <c r="Q10" s="334"/>
      <c r="R10" s="335"/>
      <c r="S10" s="335"/>
      <c r="T10" s="335"/>
      <c r="U10" s="335"/>
      <c r="V10" s="335"/>
      <c r="W10" s="335"/>
      <c r="X10" s="336"/>
      <c r="Y10" s="340"/>
      <c r="Z10" s="341"/>
      <c r="AA10" s="342"/>
      <c r="DL10" s="10" t="s">
        <v>148</v>
      </c>
      <c r="DM10" s="41" t="s">
        <v>24</v>
      </c>
      <c r="DN10" s="39" t="s">
        <v>160</v>
      </c>
      <c r="DO10" s="5">
        <v>4288</v>
      </c>
    </row>
    <row r="11" spans="2:119" ht="12" customHeight="1">
      <c r="B11" s="303" t="s">
        <v>210</v>
      </c>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5"/>
      <c r="DL11" s="10" t="s">
        <v>25</v>
      </c>
      <c r="DM11" s="41" t="s">
        <v>25</v>
      </c>
      <c r="DN11" s="5" t="s">
        <v>161</v>
      </c>
      <c r="DO11" s="5">
        <v>10560</v>
      </c>
    </row>
    <row r="12" spans="2:119" ht="13.5" customHeight="1">
      <c r="B12" s="306"/>
      <c r="C12" s="304"/>
      <c r="D12" s="304"/>
      <c r="E12" s="304"/>
      <c r="F12" s="304"/>
      <c r="G12" s="304"/>
      <c r="H12" s="304"/>
      <c r="I12" s="304"/>
      <c r="J12" s="304"/>
      <c r="K12" s="304"/>
      <c r="L12" s="304"/>
      <c r="M12" s="304"/>
      <c r="N12" s="304"/>
      <c r="O12" s="304"/>
      <c r="P12" s="304"/>
      <c r="Q12" s="304"/>
      <c r="R12" s="304"/>
      <c r="S12" s="304"/>
      <c r="T12" s="304"/>
      <c r="U12" s="304"/>
      <c r="V12" s="304"/>
      <c r="W12" s="304"/>
      <c r="X12" s="304"/>
      <c r="Y12" s="304"/>
      <c r="Z12" s="304"/>
      <c r="AA12" s="305"/>
      <c r="DL12" s="10" t="s">
        <v>149</v>
      </c>
      <c r="DM12" s="42" t="s">
        <v>26</v>
      </c>
      <c r="DN12" s="39" t="s">
        <v>162</v>
      </c>
      <c r="DO12" s="5">
        <v>109</v>
      </c>
    </row>
    <row r="13" spans="2:119" ht="30.75" customHeight="1">
      <c r="B13" s="437" t="s">
        <v>269</v>
      </c>
      <c r="C13" s="438"/>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9"/>
      <c r="DL13" s="10" t="s">
        <v>150</v>
      </c>
      <c r="DM13" s="43" t="s">
        <v>27</v>
      </c>
      <c r="DN13" s="39" t="s">
        <v>163</v>
      </c>
      <c r="DO13" s="5">
        <v>85</v>
      </c>
    </row>
    <row r="14" spans="2:119" ht="18" customHeight="1" thickBot="1">
      <c r="B14" s="399" t="s">
        <v>213</v>
      </c>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1"/>
      <c r="DL14" s="38" t="s">
        <v>28</v>
      </c>
      <c r="DM14" s="38" t="s">
        <v>28</v>
      </c>
      <c r="DN14" s="39" t="s">
        <v>164</v>
      </c>
      <c r="DO14" s="3">
        <v>3858</v>
      </c>
    </row>
    <row r="15" spans="2:119" ht="37.5" customHeight="1" thickBot="1" thickTop="1">
      <c r="B15" s="44" t="s">
        <v>214</v>
      </c>
      <c r="C15" s="161" t="s">
        <v>2</v>
      </c>
      <c r="D15" s="45" t="s">
        <v>75</v>
      </c>
      <c r="E15" s="464" t="s">
        <v>203</v>
      </c>
      <c r="F15" s="465"/>
      <c r="G15" s="465"/>
      <c r="H15" s="465"/>
      <c r="I15" s="466"/>
      <c r="J15" s="235" t="s">
        <v>215</v>
      </c>
      <c r="K15" s="236"/>
      <c r="L15" s="236"/>
      <c r="M15" s="236"/>
      <c r="N15" s="236"/>
      <c r="O15" s="236"/>
      <c r="P15" s="236"/>
      <c r="Q15" s="236"/>
      <c r="R15" s="236"/>
      <c r="S15" s="236"/>
      <c r="T15" s="236"/>
      <c r="U15" s="236"/>
      <c r="V15" s="229" t="s">
        <v>216</v>
      </c>
      <c r="W15" s="230"/>
      <c r="X15" s="230"/>
      <c r="Y15" s="230"/>
      <c r="Z15" s="230"/>
      <c r="AA15" s="231"/>
      <c r="DL15" s="10" t="s">
        <v>151</v>
      </c>
      <c r="DM15" s="42" t="s">
        <v>29</v>
      </c>
      <c r="DN15" s="39" t="s">
        <v>165</v>
      </c>
      <c r="DO15" s="3">
        <v>45</v>
      </c>
    </row>
    <row r="16" spans="2:119" s="141" customFormat="1" ht="48" customHeight="1" thickBot="1" thickTop="1">
      <c r="B16" s="254" t="s">
        <v>147</v>
      </c>
      <c r="C16" s="254" t="str">
        <f>#VALUE!</f>
        <v>Número total de empresas generadas anualmente, sin importar cuántos proyectos se hayan incubado en total</v>
      </c>
      <c r="D16" s="189" t="str">
        <f>#VALUE!</f>
        <v>Empresas</v>
      </c>
      <c r="E16" s="192">
        <f>#VALUE!</f>
        <v>1382</v>
      </c>
      <c r="F16" s="193"/>
      <c r="G16" s="193"/>
      <c r="H16" s="193"/>
      <c r="I16" s="194"/>
      <c r="J16" s="201">
        <v>2018</v>
      </c>
      <c r="K16" s="202"/>
      <c r="L16" s="202"/>
      <c r="M16" s="202"/>
      <c r="N16" s="202"/>
      <c r="O16" s="203"/>
      <c r="P16" s="201">
        <v>2019</v>
      </c>
      <c r="Q16" s="202"/>
      <c r="R16" s="202"/>
      <c r="S16" s="202"/>
      <c r="T16" s="202"/>
      <c r="U16" s="202"/>
      <c r="V16" s="232"/>
      <c r="W16" s="233"/>
      <c r="X16" s="233"/>
      <c r="Y16" s="233"/>
      <c r="Z16" s="233"/>
      <c r="AA16" s="234"/>
      <c r="DL16" s="143" t="s">
        <v>152</v>
      </c>
      <c r="DM16" s="154" t="s">
        <v>30</v>
      </c>
      <c r="DN16" s="149" t="s">
        <v>164</v>
      </c>
      <c r="DO16" s="146">
        <v>3136</v>
      </c>
    </row>
    <row r="17" spans="2:119" s="141" customFormat="1" ht="51" customHeight="1" thickBot="1" thickTop="1">
      <c r="B17" s="255"/>
      <c r="C17" s="255"/>
      <c r="D17" s="190"/>
      <c r="E17" s="195"/>
      <c r="F17" s="196"/>
      <c r="G17" s="196"/>
      <c r="H17" s="196"/>
      <c r="I17" s="197"/>
      <c r="J17" s="204" t="s">
        <v>102</v>
      </c>
      <c r="K17" s="205"/>
      <c r="L17" s="206"/>
      <c r="M17" s="207" t="s">
        <v>103</v>
      </c>
      <c r="N17" s="208"/>
      <c r="O17" s="209"/>
      <c r="P17" s="204" t="s">
        <v>106</v>
      </c>
      <c r="Q17" s="205"/>
      <c r="R17" s="206"/>
      <c r="S17" s="207" t="s">
        <v>107</v>
      </c>
      <c r="T17" s="208"/>
      <c r="U17" s="209"/>
      <c r="V17" s="204" t="s">
        <v>104</v>
      </c>
      <c r="W17" s="205"/>
      <c r="X17" s="206"/>
      <c r="Y17" s="207" t="s">
        <v>105</v>
      </c>
      <c r="Z17" s="208"/>
      <c r="AA17" s="209"/>
      <c r="DL17" s="143" t="s">
        <v>153</v>
      </c>
      <c r="DM17" s="143" t="s">
        <v>31</v>
      </c>
      <c r="DN17" s="145" t="s">
        <v>109</v>
      </c>
      <c r="DO17" s="146">
        <v>48</v>
      </c>
    </row>
    <row r="18" spans="2:119" s="141" customFormat="1" ht="61.5" customHeight="1" thickBot="1" thickTop="1">
      <c r="B18" s="256"/>
      <c r="C18" s="256"/>
      <c r="D18" s="257"/>
      <c r="E18" s="251"/>
      <c r="F18" s="252"/>
      <c r="G18" s="252"/>
      <c r="H18" s="252"/>
      <c r="I18" s="253"/>
      <c r="J18" s="455">
        <v>18</v>
      </c>
      <c r="K18" s="456"/>
      <c r="L18" s="457"/>
      <c r="M18" s="505">
        <f>(J18*100)/42</f>
        <v>42.857142857142854</v>
      </c>
      <c r="N18" s="506"/>
      <c r="O18" s="507"/>
      <c r="P18" s="455">
        <v>20</v>
      </c>
      <c r="Q18" s="456"/>
      <c r="R18" s="457"/>
      <c r="S18" s="455">
        <v>100</v>
      </c>
      <c r="T18" s="456"/>
      <c r="U18" s="457"/>
      <c r="V18" s="455">
        <v>28</v>
      </c>
      <c r="W18" s="456"/>
      <c r="X18" s="456"/>
      <c r="Y18" s="455">
        <f>(V18*S18)/P18</f>
        <v>140</v>
      </c>
      <c r="Z18" s="456"/>
      <c r="AA18" s="457"/>
      <c r="DL18" s="143" t="s">
        <v>154</v>
      </c>
      <c r="DM18" s="144" t="s">
        <v>32</v>
      </c>
      <c r="DN18" s="151" t="s">
        <v>109</v>
      </c>
      <c r="DO18" s="146">
        <v>89</v>
      </c>
    </row>
    <row r="19" spans="2:119" ht="40.5" customHeight="1" thickBot="1" thickTop="1">
      <c r="B19" s="44" t="s">
        <v>214</v>
      </c>
      <c r="C19" s="161" t="s">
        <v>2</v>
      </c>
      <c r="D19" s="45" t="s">
        <v>75</v>
      </c>
      <c r="E19" s="464" t="s">
        <v>203</v>
      </c>
      <c r="F19" s="465"/>
      <c r="G19" s="465"/>
      <c r="H19" s="465"/>
      <c r="I19" s="466"/>
      <c r="J19" s="235" t="s">
        <v>215</v>
      </c>
      <c r="K19" s="236"/>
      <c r="L19" s="236"/>
      <c r="M19" s="236"/>
      <c r="N19" s="236"/>
      <c r="O19" s="236"/>
      <c r="P19" s="236"/>
      <c r="Q19" s="236"/>
      <c r="R19" s="236"/>
      <c r="S19" s="236"/>
      <c r="T19" s="236"/>
      <c r="U19" s="236"/>
      <c r="V19" s="229" t="s">
        <v>216</v>
      </c>
      <c r="W19" s="230"/>
      <c r="X19" s="230"/>
      <c r="Y19" s="230"/>
      <c r="Z19" s="230"/>
      <c r="AA19" s="231"/>
      <c r="DL19" s="10" t="s">
        <v>200</v>
      </c>
      <c r="DM19" s="40" t="s">
        <v>201</v>
      </c>
      <c r="DN19" s="12" t="s">
        <v>109</v>
      </c>
      <c r="DO19" s="3">
        <v>25</v>
      </c>
    </row>
    <row r="20" spans="2:119" s="141" customFormat="1" ht="59.25" customHeight="1" thickBot="1" thickTop="1">
      <c r="B20" s="254" t="s">
        <v>156</v>
      </c>
      <c r="C20" s="254" t="str">
        <f>#VALUE!</f>
        <v>(Número de egresados que tienen trabajo en su área de competencia / número de egresados que tienen empleo) *100 </v>
      </c>
      <c r="D20" s="189" t="str">
        <f>#VALUE!</f>
        <v>Alumnos</v>
      </c>
      <c r="E20" s="192">
        <f>#VALUE!</f>
        <v>69</v>
      </c>
      <c r="F20" s="193"/>
      <c r="G20" s="193"/>
      <c r="H20" s="193"/>
      <c r="I20" s="194"/>
      <c r="J20" s="201">
        <v>2018</v>
      </c>
      <c r="K20" s="202"/>
      <c r="L20" s="202"/>
      <c r="M20" s="202"/>
      <c r="N20" s="202"/>
      <c r="O20" s="203"/>
      <c r="P20" s="201">
        <v>2019</v>
      </c>
      <c r="Q20" s="202"/>
      <c r="R20" s="202"/>
      <c r="S20" s="202"/>
      <c r="T20" s="202"/>
      <c r="U20" s="202"/>
      <c r="V20" s="232"/>
      <c r="W20" s="233"/>
      <c r="X20" s="233"/>
      <c r="Y20" s="233"/>
      <c r="Z20" s="233"/>
      <c r="AA20" s="234"/>
      <c r="DL20" s="143" t="s">
        <v>155</v>
      </c>
      <c r="DM20" s="144" t="s">
        <v>33</v>
      </c>
      <c r="DN20" s="145" t="s">
        <v>109</v>
      </c>
      <c r="DO20" s="146">
        <v>86</v>
      </c>
    </row>
    <row r="21" spans="2:119" s="141" customFormat="1" ht="42" customHeight="1" thickBot="1" thickTop="1">
      <c r="B21" s="255"/>
      <c r="C21" s="255"/>
      <c r="D21" s="190"/>
      <c r="E21" s="195"/>
      <c r="F21" s="196"/>
      <c r="G21" s="196"/>
      <c r="H21" s="196"/>
      <c r="I21" s="197"/>
      <c r="J21" s="204" t="s">
        <v>102</v>
      </c>
      <c r="K21" s="205"/>
      <c r="L21" s="206"/>
      <c r="M21" s="207" t="s">
        <v>103</v>
      </c>
      <c r="N21" s="208"/>
      <c r="O21" s="209"/>
      <c r="P21" s="204" t="s">
        <v>106</v>
      </c>
      <c r="Q21" s="205"/>
      <c r="R21" s="206"/>
      <c r="S21" s="207" t="s">
        <v>107</v>
      </c>
      <c r="T21" s="208"/>
      <c r="U21" s="209"/>
      <c r="V21" s="204" t="s">
        <v>104</v>
      </c>
      <c r="W21" s="205"/>
      <c r="X21" s="206"/>
      <c r="Y21" s="207" t="s">
        <v>105</v>
      </c>
      <c r="Z21" s="208"/>
      <c r="AA21" s="209"/>
      <c r="DL21" s="143" t="s">
        <v>156</v>
      </c>
      <c r="DM21" s="144" t="s">
        <v>34</v>
      </c>
      <c r="DN21" s="145" t="s">
        <v>109</v>
      </c>
      <c r="DO21" s="146">
        <v>69</v>
      </c>
    </row>
    <row r="22" spans="2:119" s="141" customFormat="1" ht="59.25" customHeight="1" thickTop="1">
      <c r="B22" s="256"/>
      <c r="C22" s="256"/>
      <c r="D22" s="257"/>
      <c r="E22" s="251"/>
      <c r="F22" s="252"/>
      <c r="G22" s="252"/>
      <c r="H22" s="252"/>
      <c r="I22" s="253"/>
      <c r="J22" s="455">
        <v>970</v>
      </c>
      <c r="K22" s="456"/>
      <c r="L22" s="457"/>
      <c r="M22" s="461">
        <f>(169+439+362)/(290+511+443)*100</f>
        <v>77.97427652733118</v>
      </c>
      <c r="N22" s="462"/>
      <c r="O22" s="463"/>
      <c r="P22" s="455">
        <v>950</v>
      </c>
      <c r="Q22" s="456"/>
      <c r="R22" s="457"/>
      <c r="S22" s="461">
        <f>(P22/1219)*100</f>
        <v>77.93273174733389</v>
      </c>
      <c r="T22" s="462"/>
      <c r="U22" s="463"/>
      <c r="V22" s="455">
        <v>1050</v>
      </c>
      <c r="W22" s="456"/>
      <c r="X22" s="456"/>
      <c r="Y22" s="461">
        <f>(V22/1148)*100</f>
        <v>91.46341463414635</v>
      </c>
      <c r="Z22" s="462"/>
      <c r="AA22" s="463"/>
      <c r="DL22" s="147" t="s">
        <v>166</v>
      </c>
      <c r="DM22" s="148" t="s">
        <v>2</v>
      </c>
      <c r="DN22" s="147" t="s">
        <v>75</v>
      </c>
      <c r="DO22" s="141" t="s">
        <v>157</v>
      </c>
    </row>
    <row r="23" spans="2:119" ht="50.25" customHeight="1">
      <c r="B23" s="440" t="s">
        <v>267</v>
      </c>
      <c r="C23" s="441"/>
      <c r="D23" s="501" t="s">
        <v>268</v>
      </c>
      <c r="E23" s="501"/>
      <c r="F23" s="501"/>
      <c r="G23" s="501"/>
      <c r="H23" s="501"/>
      <c r="I23" s="501"/>
      <c r="J23" s="501"/>
      <c r="K23" s="501"/>
      <c r="L23" s="501"/>
      <c r="M23" s="501"/>
      <c r="N23" s="501"/>
      <c r="O23" s="501"/>
      <c r="P23" s="501"/>
      <c r="Q23" s="501"/>
      <c r="R23" s="501"/>
      <c r="S23" s="501"/>
      <c r="T23" s="501"/>
      <c r="U23" s="501"/>
      <c r="V23" s="501"/>
      <c r="W23" s="501"/>
      <c r="X23" s="501"/>
      <c r="Y23" s="501"/>
      <c r="Z23" s="501"/>
      <c r="AA23" s="502"/>
      <c r="DL23" s="47" t="s">
        <v>35</v>
      </c>
      <c r="DM23" s="47" t="s">
        <v>35</v>
      </c>
      <c r="DN23" s="39" t="s">
        <v>126</v>
      </c>
      <c r="DO23" s="5">
        <v>3441</v>
      </c>
    </row>
    <row r="24" spans="2:119" ht="34.5" customHeight="1" thickBot="1">
      <c r="B24" s="442"/>
      <c r="C24" s="443"/>
      <c r="D24" s="503"/>
      <c r="E24" s="503"/>
      <c r="F24" s="503"/>
      <c r="G24" s="503"/>
      <c r="H24" s="503"/>
      <c r="I24" s="503"/>
      <c r="J24" s="503"/>
      <c r="K24" s="503"/>
      <c r="L24" s="503"/>
      <c r="M24" s="503"/>
      <c r="N24" s="503"/>
      <c r="O24" s="503"/>
      <c r="P24" s="503"/>
      <c r="Q24" s="503"/>
      <c r="R24" s="503"/>
      <c r="S24" s="503"/>
      <c r="T24" s="503"/>
      <c r="U24" s="503"/>
      <c r="V24" s="503"/>
      <c r="W24" s="503"/>
      <c r="X24" s="503"/>
      <c r="Y24" s="503"/>
      <c r="Z24" s="503"/>
      <c r="AA24" s="504"/>
      <c r="DL24" s="47" t="s">
        <v>167</v>
      </c>
      <c r="DM24" s="47" t="s">
        <v>36</v>
      </c>
      <c r="DN24" s="39" t="s">
        <v>126</v>
      </c>
      <c r="DO24" s="5">
        <v>588</v>
      </c>
    </row>
    <row r="25" spans="2:119" ht="17.25" customHeight="1" thickBot="1" thickTop="1">
      <c r="B25" s="353" t="s">
        <v>217</v>
      </c>
      <c r="C25" s="354"/>
      <c r="D25" s="354"/>
      <c r="E25" s="354"/>
      <c r="F25" s="354"/>
      <c r="G25" s="355"/>
      <c r="H25" s="355"/>
      <c r="I25" s="355"/>
      <c r="J25" s="355"/>
      <c r="K25" s="355"/>
      <c r="L25" s="355"/>
      <c r="M25" s="355"/>
      <c r="N25" s="355"/>
      <c r="O25" s="355"/>
      <c r="P25" s="355"/>
      <c r="Q25" s="355"/>
      <c r="R25" s="355"/>
      <c r="S25" s="355"/>
      <c r="T25" s="355"/>
      <c r="U25" s="355"/>
      <c r="V25" s="355"/>
      <c r="W25" s="355"/>
      <c r="X25" s="355"/>
      <c r="Y25" s="355"/>
      <c r="Z25" s="354"/>
      <c r="AA25" s="356"/>
      <c r="DL25" s="47" t="s">
        <v>37</v>
      </c>
      <c r="DM25" s="47" t="s">
        <v>37</v>
      </c>
      <c r="DN25" s="39" t="s">
        <v>140</v>
      </c>
      <c r="DO25" s="5">
        <v>270</v>
      </c>
    </row>
    <row r="26" spans="2:119" ht="22.5" customHeight="1" thickTop="1">
      <c r="B26" s="359" t="s">
        <v>74</v>
      </c>
      <c r="C26" s="360"/>
      <c r="D26" s="361" t="s">
        <v>75</v>
      </c>
      <c r="E26" s="360" t="s">
        <v>76</v>
      </c>
      <c r="F26" s="360"/>
      <c r="G26" s="316" t="s">
        <v>331</v>
      </c>
      <c r="H26" s="317"/>
      <c r="I26" s="317"/>
      <c r="J26" s="317"/>
      <c r="K26" s="317"/>
      <c r="L26" s="317"/>
      <c r="M26" s="317"/>
      <c r="N26" s="317"/>
      <c r="O26" s="317"/>
      <c r="P26" s="317"/>
      <c r="Q26" s="317"/>
      <c r="R26" s="318"/>
      <c r="S26" s="229" t="s">
        <v>218</v>
      </c>
      <c r="T26" s="230"/>
      <c r="U26" s="230"/>
      <c r="V26" s="230"/>
      <c r="W26" s="230"/>
      <c r="X26" s="230"/>
      <c r="Y26" s="231"/>
      <c r="Z26" s="475" t="s">
        <v>223</v>
      </c>
      <c r="AA26" s="476"/>
      <c r="DL26" s="47" t="s">
        <v>38</v>
      </c>
      <c r="DM26" s="47" t="s">
        <v>38</v>
      </c>
      <c r="DN26" s="39" t="s">
        <v>140</v>
      </c>
      <c r="DO26" s="5">
        <v>713</v>
      </c>
    </row>
    <row r="27" spans="2:119" ht="15.75" customHeight="1">
      <c r="B27" s="359"/>
      <c r="C27" s="360"/>
      <c r="D27" s="362"/>
      <c r="E27" s="360"/>
      <c r="F27" s="360"/>
      <c r="G27" s="328">
        <v>1</v>
      </c>
      <c r="H27" s="329"/>
      <c r="I27" s="329"/>
      <c r="J27" s="330"/>
      <c r="K27" s="328">
        <v>2</v>
      </c>
      <c r="L27" s="329"/>
      <c r="M27" s="329"/>
      <c r="N27" s="330"/>
      <c r="O27" s="328">
        <v>3</v>
      </c>
      <c r="P27" s="329"/>
      <c r="Q27" s="329"/>
      <c r="R27" s="330"/>
      <c r="S27" s="319"/>
      <c r="T27" s="320"/>
      <c r="U27" s="320"/>
      <c r="V27" s="320"/>
      <c r="W27" s="320"/>
      <c r="X27" s="320"/>
      <c r="Y27" s="321"/>
      <c r="Z27" s="477"/>
      <c r="AA27" s="478"/>
      <c r="DL27" s="38" t="s">
        <v>39</v>
      </c>
      <c r="DM27" s="38" t="s">
        <v>39</v>
      </c>
      <c r="DN27" s="39" t="s">
        <v>170</v>
      </c>
      <c r="DO27" s="5">
        <v>72</v>
      </c>
    </row>
    <row r="28" spans="2:119" ht="21" customHeight="1" thickBot="1">
      <c r="B28" s="359"/>
      <c r="C28" s="360"/>
      <c r="D28" s="363"/>
      <c r="E28" s="360"/>
      <c r="F28" s="360"/>
      <c r="G28" s="350" t="s">
        <v>77</v>
      </c>
      <c r="H28" s="351"/>
      <c r="I28" s="350" t="s">
        <v>78</v>
      </c>
      <c r="J28" s="351"/>
      <c r="K28" s="350" t="s">
        <v>77</v>
      </c>
      <c r="L28" s="351"/>
      <c r="M28" s="350" t="s">
        <v>78</v>
      </c>
      <c r="N28" s="351"/>
      <c r="O28" s="350" t="s">
        <v>77</v>
      </c>
      <c r="P28" s="352"/>
      <c r="Q28" s="350" t="s">
        <v>78</v>
      </c>
      <c r="R28" s="351"/>
      <c r="S28" s="232"/>
      <c r="T28" s="233"/>
      <c r="U28" s="233"/>
      <c r="V28" s="233"/>
      <c r="W28" s="233"/>
      <c r="X28" s="233"/>
      <c r="Y28" s="234"/>
      <c r="Z28" s="479"/>
      <c r="AA28" s="480"/>
      <c r="DL28" s="38" t="s">
        <v>168</v>
      </c>
      <c r="DM28" s="38" t="s">
        <v>40</v>
      </c>
      <c r="DN28" s="48" t="s">
        <v>140</v>
      </c>
      <c r="DO28" s="5">
        <v>79</v>
      </c>
    </row>
    <row r="29" spans="2:119" ht="22.5" customHeight="1" thickTop="1">
      <c r="B29" s="293"/>
      <c r="C29" s="294"/>
      <c r="D29" s="120"/>
      <c r="E29" s="295"/>
      <c r="F29" s="294"/>
      <c r="G29" s="29" t="s">
        <v>79</v>
      </c>
      <c r="H29" s="29" t="s">
        <v>4</v>
      </c>
      <c r="I29" s="29" t="s">
        <v>79</v>
      </c>
      <c r="J29" s="29" t="s">
        <v>4</v>
      </c>
      <c r="K29" s="29" t="s">
        <v>79</v>
      </c>
      <c r="L29" s="29" t="s">
        <v>4</v>
      </c>
      <c r="M29" s="29" t="s">
        <v>79</v>
      </c>
      <c r="N29" s="29" t="s">
        <v>4</v>
      </c>
      <c r="O29" s="29" t="s">
        <v>79</v>
      </c>
      <c r="P29" s="29" t="s">
        <v>4</v>
      </c>
      <c r="Q29" s="29" t="s">
        <v>79</v>
      </c>
      <c r="R29" s="29" t="s">
        <v>4</v>
      </c>
      <c r="S29" s="344"/>
      <c r="T29" s="345"/>
      <c r="U29" s="345"/>
      <c r="V29" s="345"/>
      <c r="W29" s="345"/>
      <c r="X29" s="345"/>
      <c r="Y29" s="346"/>
      <c r="Z29" s="295"/>
      <c r="AA29" s="347"/>
      <c r="DL29" s="38" t="s">
        <v>172</v>
      </c>
      <c r="DM29" s="38" t="s">
        <v>41</v>
      </c>
      <c r="DN29" s="39" t="s">
        <v>161</v>
      </c>
      <c r="DO29" s="5">
        <v>506</v>
      </c>
    </row>
    <row r="30" spans="2:119" s="141" customFormat="1" ht="77.25" customHeight="1">
      <c r="B30" s="500" t="s">
        <v>315</v>
      </c>
      <c r="C30" s="372"/>
      <c r="D30" s="159" t="s">
        <v>270</v>
      </c>
      <c r="E30" s="302">
        <v>6</v>
      </c>
      <c r="F30" s="302"/>
      <c r="G30" s="159">
        <v>2</v>
      </c>
      <c r="H30" s="159">
        <v>33.3</v>
      </c>
      <c r="I30" s="159">
        <v>2</v>
      </c>
      <c r="J30" s="159">
        <v>33.3</v>
      </c>
      <c r="K30" s="159">
        <v>2</v>
      </c>
      <c r="L30" s="159">
        <v>33.3</v>
      </c>
      <c r="M30" s="159">
        <v>2</v>
      </c>
      <c r="N30" s="159">
        <v>33.3</v>
      </c>
      <c r="O30" s="159">
        <v>2</v>
      </c>
      <c r="P30" s="159">
        <v>33.3</v>
      </c>
      <c r="Q30" s="159">
        <v>2</v>
      </c>
      <c r="R30" s="159">
        <v>33.3</v>
      </c>
      <c r="S30" s="222" t="s">
        <v>353</v>
      </c>
      <c r="T30" s="223"/>
      <c r="U30" s="223"/>
      <c r="V30" s="223"/>
      <c r="W30" s="223"/>
      <c r="X30" s="223"/>
      <c r="Y30" s="224"/>
      <c r="Z30" s="225" t="s">
        <v>269</v>
      </c>
      <c r="AA30" s="496"/>
      <c r="DL30" s="168" t="s">
        <v>169</v>
      </c>
      <c r="DM30" s="168" t="s">
        <v>42</v>
      </c>
      <c r="DN30" s="149" t="s">
        <v>171</v>
      </c>
      <c r="DO30" s="141">
        <v>18</v>
      </c>
    </row>
    <row r="31" spans="2:116" s="141" customFormat="1" ht="221.25" customHeight="1">
      <c r="B31" s="500" t="s">
        <v>271</v>
      </c>
      <c r="C31" s="372"/>
      <c r="D31" s="159" t="s">
        <v>272</v>
      </c>
      <c r="E31" s="302">
        <v>98.25</v>
      </c>
      <c r="F31" s="302"/>
      <c r="G31" s="175">
        <v>98.25</v>
      </c>
      <c r="H31" s="159">
        <v>100</v>
      </c>
      <c r="I31" s="175">
        <f>((53+18+30)/(53+18+31))*100</f>
        <v>99.01960784313727</v>
      </c>
      <c r="J31" s="180">
        <f>(I31*H31)/G31</f>
        <v>100.78331587087763</v>
      </c>
      <c r="K31" s="175">
        <v>98.25</v>
      </c>
      <c r="L31" s="159">
        <v>100</v>
      </c>
      <c r="M31" s="175">
        <f>((30+90)/(30+91))*100</f>
        <v>99.17355371900827</v>
      </c>
      <c r="N31" s="175">
        <f>(M31*K31)/L31</f>
        <v>97.43801652892562</v>
      </c>
      <c r="O31" s="175">
        <v>98.25</v>
      </c>
      <c r="P31" s="159">
        <v>100</v>
      </c>
      <c r="Q31" s="175">
        <f>((48+34)/(48+36))*100</f>
        <v>97.61904761904762</v>
      </c>
      <c r="R31" s="175">
        <f>(Q31*P31)/O31</f>
        <v>99.3578092814734</v>
      </c>
      <c r="S31" s="222" t="s">
        <v>346</v>
      </c>
      <c r="T31" s="223"/>
      <c r="U31" s="223"/>
      <c r="V31" s="223"/>
      <c r="W31" s="223"/>
      <c r="X31" s="223"/>
      <c r="Y31" s="224"/>
      <c r="Z31" s="225" t="s">
        <v>269</v>
      </c>
      <c r="AA31" s="496"/>
      <c r="DL31" s="155" t="s">
        <v>43</v>
      </c>
    </row>
    <row r="32" spans="2:119" s="141" customFormat="1" ht="129.75" customHeight="1">
      <c r="B32" s="497" t="s">
        <v>273</v>
      </c>
      <c r="C32" s="249"/>
      <c r="D32" s="159" t="s">
        <v>274</v>
      </c>
      <c r="E32" s="498">
        <v>170</v>
      </c>
      <c r="F32" s="499"/>
      <c r="G32" s="159">
        <v>40</v>
      </c>
      <c r="H32" s="159">
        <f>(G32/E32)*100</f>
        <v>23.52941176470588</v>
      </c>
      <c r="I32" s="159"/>
      <c r="J32" s="159"/>
      <c r="K32" s="159">
        <v>60</v>
      </c>
      <c r="L32" s="159">
        <f>(K32/E32)*100</f>
        <v>35.294117647058826</v>
      </c>
      <c r="M32" s="159">
        <v>93</v>
      </c>
      <c r="N32" s="159">
        <f>(M32*L32)/K32</f>
        <v>54.70588235294118</v>
      </c>
      <c r="O32" s="159">
        <v>70</v>
      </c>
      <c r="P32" s="159">
        <f>(O32/E32)*100</f>
        <v>41.17647058823529</v>
      </c>
      <c r="Q32" s="159"/>
      <c r="R32" s="159"/>
      <c r="S32" s="222" t="s">
        <v>341</v>
      </c>
      <c r="T32" s="223"/>
      <c r="U32" s="223"/>
      <c r="V32" s="223"/>
      <c r="W32" s="223"/>
      <c r="X32" s="223"/>
      <c r="Y32" s="224"/>
      <c r="Z32" s="225" t="s">
        <v>247</v>
      </c>
      <c r="AA32" s="496"/>
      <c r="DL32" s="143" t="s">
        <v>173</v>
      </c>
      <c r="DM32" s="143" t="s">
        <v>44</v>
      </c>
      <c r="DN32" s="149" t="s">
        <v>175</v>
      </c>
      <c r="DO32" s="141">
        <v>2789</v>
      </c>
    </row>
    <row r="33" spans="2:116" ht="77.25" customHeight="1" thickBot="1">
      <c r="B33" s="364"/>
      <c r="C33" s="365"/>
      <c r="D33" s="130"/>
      <c r="E33" s="365"/>
      <c r="F33" s="365"/>
      <c r="G33" s="31"/>
      <c r="H33" s="31"/>
      <c r="I33" s="31"/>
      <c r="J33" s="31"/>
      <c r="K33" s="31"/>
      <c r="L33" s="31"/>
      <c r="M33" s="31"/>
      <c r="N33" s="31"/>
      <c r="O33" s="31"/>
      <c r="P33" s="31"/>
      <c r="Q33" s="31"/>
      <c r="R33" s="31"/>
      <c r="S33" s="384"/>
      <c r="T33" s="385"/>
      <c r="U33" s="385"/>
      <c r="V33" s="385"/>
      <c r="W33" s="385"/>
      <c r="X33" s="385"/>
      <c r="Y33" s="386"/>
      <c r="Z33" s="384"/>
      <c r="AA33" s="387"/>
      <c r="DL33" s="49" t="s">
        <v>45</v>
      </c>
    </row>
    <row r="34" spans="2:118" ht="15.75" thickBot="1">
      <c r="B34" s="416" t="s">
        <v>220</v>
      </c>
      <c r="C34" s="417"/>
      <c r="D34" s="417"/>
      <c r="E34" s="417"/>
      <c r="F34" s="417"/>
      <c r="G34" s="417"/>
      <c r="H34" s="417"/>
      <c r="I34" s="417"/>
      <c r="J34" s="417"/>
      <c r="K34" s="417"/>
      <c r="L34" s="417"/>
      <c r="M34" s="417"/>
      <c r="N34" s="417"/>
      <c r="O34" s="417"/>
      <c r="P34" s="417"/>
      <c r="Q34" s="417"/>
      <c r="R34" s="417"/>
      <c r="S34" s="417"/>
      <c r="T34" s="417"/>
      <c r="U34" s="417"/>
      <c r="V34" s="417"/>
      <c r="W34" s="417"/>
      <c r="X34" s="417"/>
      <c r="Y34" s="417"/>
      <c r="Z34" s="417"/>
      <c r="AA34" s="418"/>
      <c r="DL34" s="50" t="s">
        <v>1</v>
      </c>
      <c r="DM34" s="50" t="s">
        <v>2</v>
      </c>
      <c r="DN34" s="50" t="s">
        <v>10</v>
      </c>
    </row>
    <row r="35" spans="2:119" ht="73.5" customHeight="1" thickBot="1">
      <c r="B35" s="241"/>
      <c r="C35" s="24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3"/>
      <c r="DL35" s="10" t="s">
        <v>176</v>
      </c>
      <c r="DM35" s="10" t="s">
        <v>46</v>
      </c>
      <c r="DN35" s="51" t="s">
        <v>178</v>
      </c>
      <c r="DO35" s="5">
        <v>1960</v>
      </c>
    </row>
    <row r="36" spans="2:119" ht="31.5" customHeight="1">
      <c r="B36" s="18"/>
      <c r="C36" s="6"/>
      <c r="D36" s="6"/>
      <c r="E36" s="6"/>
      <c r="F36" s="6"/>
      <c r="G36" s="6"/>
      <c r="H36" s="6"/>
      <c r="I36" s="6"/>
      <c r="J36" s="6"/>
      <c r="K36" s="6"/>
      <c r="L36" s="6"/>
      <c r="M36" s="6"/>
      <c r="N36" s="6"/>
      <c r="O36" s="6"/>
      <c r="P36" s="6"/>
      <c r="Q36" s="6"/>
      <c r="R36" s="6"/>
      <c r="S36" s="6"/>
      <c r="T36" s="6"/>
      <c r="U36" s="6"/>
      <c r="V36" s="6"/>
      <c r="W36" s="6"/>
      <c r="X36" s="6"/>
      <c r="Y36" s="6"/>
      <c r="Z36" s="6"/>
      <c r="AA36" s="19"/>
      <c r="DL36" s="10" t="s">
        <v>177</v>
      </c>
      <c r="DM36" s="10" t="s">
        <v>47</v>
      </c>
      <c r="DN36" s="30" t="s">
        <v>109</v>
      </c>
      <c r="DO36" s="5">
        <v>69292</v>
      </c>
    </row>
    <row r="37" spans="2:116" ht="31.5" customHeight="1">
      <c r="B37" s="261" t="s">
        <v>265</v>
      </c>
      <c r="C37" s="262"/>
      <c r="D37" s="262"/>
      <c r="E37" s="262"/>
      <c r="F37" s="6"/>
      <c r="G37" s="6"/>
      <c r="H37" s="6"/>
      <c r="I37" s="6"/>
      <c r="J37" s="6"/>
      <c r="K37" s="6"/>
      <c r="L37" s="6"/>
      <c r="M37" s="6"/>
      <c r="N37" s="6"/>
      <c r="O37" s="6"/>
      <c r="P37" s="6"/>
      <c r="Q37" s="262"/>
      <c r="R37" s="262"/>
      <c r="S37" s="262"/>
      <c r="T37" s="262"/>
      <c r="U37" s="262"/>
      <c r="V37" s="262"/>
      <c r="W37" s="262"/>
      <c r="X37" s="262"/>
      <c r="Y37" s="262"/>
      <c r="Z37" s="262"/>
      <c r="AA37" s="263"/>
      <c r="DL37" s="28" t="s">
        <v>82</v>
      </c>
    </row>
    <row r="38" spans="2:116" ht="15">
      <c r="B38" s="469" t="s">
        <v>237</v>
      </c>
      <c r="C38" s="470"/>
      <c r="D38" s="470"/>
      <c r="E38" s="470"/>
      <c r="F38" s="6"/>
      <c r="G38" s="6"/>
      <c r="H38" s="6"/>
      <c r="I38" s="6"/>
      <c r="J38" s="6"/>
      <c r="K38" s="6"/>
      <c r="L38" s="6"/>
      <c r="M38" s="6"/>
      <c r="N38" s="6"/>
      <c r="O38" s="6"/>
      <c r="P38" s="6"/>
      <c r="Q38" s="471"/>
      <c r="R38" s="471"/>
      <c r="S38" s="471"/>
      <c r="T38" s="471"/>
      <c r="U38" s="471"/>
      <c r="V38" s="471"/>
      <c r="W38" s="471"/>
      <c r="X38" s="471"/>
      <c r="Y38" s="471"/>
      <c r="Z38" s="471"/>
      <c r="AA38" s="472"/>
      <c r="DL38" s="30" t="s">
        <v>83</v>
      </c>
    </row>
    <row r="39" spans="2:116" ht="15">
      <c r="B39" s="136"/>
      <c r="C39" s="137"/>
      <c r="D39" s="137"/>
      <c r="E39" s="137"/>
      <c r="F39" s="6"/>
      <c r="G39" s="6"/>
      <c r="H39" s="6"/>
      <c r="I39" s="6"/>
      <c r="J39" s="6"/>
      <c r="K39" s="6"/>
      <c r="L39" s="6"/>
      <c r="M39" s="6"/>
      <c r="N39" s="6"/>
      <c r="O39" s="6"/>
      <c r="P39" s="6"/>
      <c r="Q39" s="138"/>
      <c r="R39" s="138"/>
      <c r="S39" s="138"/>
      <c r="T39" s="138"/>
      <c r="U39" s="138"/>
      <c r="V39" s="138"/>
      <c r="W39" s="138"/>
      <c r="X39" s="138"/>
      <c r="Y39" s="138"/>
      <c r="Z39" s="138"/>
      <c r="AA39" s="139"/>
      <c r="DL39" s="30" t="s">
        <v>84</v>
      </c>
    </row>
    <row r="40" spans="2:116" ht="8.25" customHeight="1" thickBot="1">
      <c r="B40" s="32"/>
      <c r="C40" s="33"/>
      <c r="D40" s="33"/>
      <c r="E40" s="33"/>
      <c r="F40" s="33"/>
      <c r="G40" s="33"/>
      <c r="H40" s="33"/>
      <c r="I40" s="33"/>
      <c r="J40" s="33"/>
      <c r="K40" s="33"/>
      <c r="L40" s="33"/>
      <c r="M40" s="33"/>
      <c r="N40" s="33"/>
      <c r="O40" s="33"/>
      <c r="P40" s="33"/>
      <c r="Q40" s="33"/>
      <c r="R40" s="33"/>
      <c r="S40" s="33"/>
      <c r="T40" s="33"/>
      <c r="U40" s="33"/>
      <c r="V40" s="33"/>
      <c r="W40" s="33"/>
      <c r="X40" s="33"/>
      <c r="Y40" s="33"/>
      <c r="Z40" s="33"/>
      <c r="AA40" s="34"/>
      <c r="DL40" s="30" t="s">
        <v>85</v>
      </c>
    </row>
    <row r="41" spans="2:116" ht="15.75" thickTop="1">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DL41" s="30" t="s">
        <v>86</v>
      </c>
    </row>
    <row r="42" spans="2:116" ht="12.75" customHeight="1" thickBot="1">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DL42" s="30" t="s">
        <v>87</v>
      </c>
    </row>
    <row r="43" spans="2:27" ht="15.75" thickTop="1">
      <c r="B43" s="267" t="s">
        <v>248</v>
      </c>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9"/>
    </row>
    <row r="44" spans="2:27" ht="15">
      <c r="B44" s="15"/>
      <c r="C44" s="16"/>
      <c r="D44" s="16"/>
      <c r="E44" s="16"/>
      <c r="F44" s="16"/>
      <c r="G44" s="16"/>
      <c r="H44" s="16"/>
      <c r="I44" s="16"/>
      <c r="J44" s="16"/>
      <c r="K44" s="16"/>
      <c r="L44" s="16"/>
      <c r="M44" s="16"/>
      <c r="N44" s="16"/>
      <c r="O44" s="16"/>
      <c r="P44" s="16"/>
      <c r="Q44" s="16"/>
      <c r="R44" s="16"/>
      <c r="S44" s="16"/>
      <c r="T44" s="16"/>
      <c r="U44" s="16"/>
      <c r="V44" s="16"/>
      <c r="W44" s="16"/>
      <c r="X44" s="16"/>
      <c r="Y44" s="16"/>
      <c r="Z44" s="16"/>
      <c r="AA44" s="17"/>
    </row>
    <row r="45" spans="2:27" ht="13.5" customHeight="1">
      <c r="B45" s="270" t="s">
        <v>72</v>
      </c>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2"/>
    </row>
    <row r="46" spans="2:27" ht="15">
      <c r="B46" s="18"/>
      <c r="C46" s="6"/>
      <c r="D46" s="6"/>
      <c r="E46" s="6"/>
      <c r="F46" s="6"/>
      <c r="G46" s="6"/>
      <c r="H46" s="6"/>
      <c r="I46" s="6"/>
      <c r="J46" s="6"/>
      <c r="K46" s="6"/>
      <c r="L46" s="6"/>
      <c r="M46" s="6"/>
      <c r="N46" s="6"/>
      <c r="O46" s="6"/>
      <c r="P46" s="6"/>
      <c r="Q46" s="6"/>
      <c r="R46" s="6"/>
      <c r="S46" s="6"/>
      <c r="T46" s="6"/>
      <c r="U46" s="6"/>
      <c r="V46" s="6"/>
      <c r="W46" s="6"/>
      <c r="X46" s="6"/>
      <c r="Y46" s="6"/>
      <c r="Z46" s="6"/>
      <c r="AA46" s="19"/>
    </row>
    <row r="47" spans="2:27" ht="12.75" customHeight="1">
      <c r="B47" s="273" t="s">
        <v>250</v>
      </c>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5"/>
    </row>
    <row r="48" spans="2:27" ht="12.75" customHeight="1" thickBot="1">
      <c r="B48" s="18"/>
      <c r="C48" s="6"/>
      <c r="D48" s="6"/>
      <c r="E48" s="6"/>
      <c r="F48" s="6"/>
      <c r="G48" s="6"/>
      <c r="H48" s="6"/>
      <c r="I48" s="6"/>
      <c r="J48" s="6"/>
      <c r="K48" s="6"/>
      <c r="L48" s="6"/>
      <c r="M48" s="6"/>
      <c r="N48" s="6"/>
      <c r="O48" s="6"/>
      <c r="P48" s="6"/>
      <c r="Q48" s="6"/>
      <c r="R48" s="6"/>
      <c r="S48" s="6"/>
      <c r="T48" s="6"/>
      <c r="U48" s="6"/>
      <c r="V48" s="6"/>
      <c r="W48" s="6"/>
      <c r="X48" s="6"/>
      <c r="Y48" s="6"/>
      <c r="Z48" s="6"/>
      <c r="AA48" s="19"/>
    </row>
    <row r="49" spans="2:27" ht="15.75" thickTop="1">
      <c r="B49" s="276" t="s">
        <v>279</v>
      </c>
      <c r="C49" s="277"/>
      <c r="D49" s="277"/>
      <c r="E49" s="277"/>
      <c r="F49" s="277"/>
      <c r="G49" s="277"/>
      <c r="H49" s="277"/>
      <c r="I49" s="277"/>
      <c r="J49" s="277"/>
      <c r="K49" s="277"/>
      <c r="L49" s="277"/>
      <c r="M49" s="277"/>
      <c r="N49" s="277"/>
      <c r="O49" s="277"/>
      <c r="P49" s="278"/>
      <c r="Q49" s="285" t="s">
        <v>73</v>
      </c>
      <c r="R49" s="286"/>
      <c r="S49" s="286"/>
      <c r="T49" s="286"/>
      <c r="U49" s="286"/>
      <c r="V49" s="286"/>
      <c r="W49" s="286"/>
      <c r="X49" s="286"/>
      <c r="Y49" s="229" t="s">
        <v>202</v>
      </c>
      <c r="Z49" s="230"/>
      <c r="AA49" s="231"/>
    </row>
    <row r="50" spans="2:27" ht="15">
      <c r="B50" s="279"/>
      <c r="C50" s="280"/>
      <c r="D50" s="280"/>
      <c r="E50" s="280"/>
      <c r="F50" s="280"/>
      <c r="G50" s="280"/>
      <c r="H50" s="280"/>
      <c r="I50" s="280"/>
      <c r="J50" s="280"/>
      <c r="K50" s="280"/>
      <c r="L50" s="280"/>
      <c r="M50" s="280"/>
      <c r="N50" s="280"/>
      <c r="O50" s="280"/>
      <c r="P50" s="281"/>
      <c r="Q50" s="429"/>
      <c r="R50" s="430"/>
      <c r="S50" s="430"/>
      <c r="T50" s="430"/>
      <c r="U50" s="430"/>
      <c r="V50" s="430"/>
      <c r="W50" s="430"/>
      <c r="X50" s="430"/>
      <c r="Y50" s="432"/>
      <c r="Z50" s="291"/>
      <c r="AA50" s="292"/>
    </row>
    <row r="51" spans="2:27" ht="15" customHeight="1">
      <c r="B51" s="279"/>
      <c r="C51" s="280"/>
      <c r="D51" s="280"/>
      <c r="E51" s="280"/>
      <c r="F51" s="280"/>
      <c r="G51" s="280"/>
      <c r="H51" s="280"/>
      <c r="I51" s="280"/>
      <c r="J51" s="280"/>
      <c r="K51" s="280"/>
      <c r="L51" s="280"/>
      <c r="M51" s="280"/>
      <c r="N51" s="280"/>
      <c r="O51" s="280"/>
      <c r="P51" s="281"/>
      <c r="Q51" s="433">
        <v>2</v>
      </c>
      <c r="R51" s="434"/>
      <c r="S51" s="434"/>
      <c r="T51" s="434"/>
      <c r="U51" s="434"/>
      <c r="V51" s="434"/>
      <c r="W51" s="434"/>
      <c r="X51" s="435"/>
      <c r="Y51" s="337" t="s">
        <v>86</v>
      </c>
      <c r="Z51" s="338"/>
      <c r="AA51" s="339"/>
    </row>
    <row r="52" spans="2:27" ht="14.25" customHeight="1">
      <c r="B52" s="282"/>
      <c r="C52" s="283"/>
      <c r="D52" s="283"/>
      <c r="E52" s="283"/>
      <c r="F52" s="283"/>
      <c r="G52" s="283"/>
      <c r="H52" s="283"/>
      <c r="I52" s="283"/>
      <c r="J52" s="283"/>
      <c r="K52" s="283"/>
      <c r="L52" s="283"/>
      <c r="M52" s="283"/>
      <c r="N52" s="283"/>
      <c r="O52" s="283"/>
      <c r="P52" s="284"/>
      <c r="Q52" s="334"/>
      <c r="R52" s="335"/>
      <c r="S52" s="335"/>
      <c r="T52" s="335"/>
      <c r="U52" s="335"/>
      <c r="V52" s="335"/>
      <c r="W52" s="335"/>
      <c r="X52" s="336"/>
      <c r="Y52" s="340"/>
      <c r="Z52" s="341"/>
      <c r="AA52" s="342"/>
    </row>
    <row r="53" spans="2:27" ht="15">
      <c r="B53" s="303" t="s">
        <v>210</v>
      </c>
      <c r="C53" s="304"/>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5"/>
    </row>
    <row r="54" spans="2:27" ht="15">
      <c r="B54" s="306"/>
      <c r="C54" s="304"/>
      <c r="D54" s="304"/>
      <c r="E54" s="304"/>
      <c r="F54" s="304"/>
      <c r="G54" s="304"/>
      <c r="H54" s="304"/>
      <c r="I54" s="304"/>
      <c r="J54" s="304"/>
      <c r="K54" s="304"/>
      <c r="L54" s="304"/>
      <c r="M54" s="304"/>
      <c r="N54" s="304"/>
      <c r="O54" s="304"/>
      <c r="P54" s="304"/>
      <c r="Q54" s="304"/>
      <c r="R54" s="304"/>
      <c r="S54" s="304"/>
      <c r="T54" s="304"/>
      <c r="U54" s="304"/>
      <c r="V54" s="304"/>
      <c r="W54" s="304"/>
      <c r="X54" s="304"/>
      <c r="Y54" s="304"/>
      <c r="Z54" s="304"/>
      <c r="AA54" s="305"/>
    </row>
    <row r="55" spans="2:27" ht="17.25" customHeight="1">
      <c r="B55" s="307" t="s">
        <v>281</v>
      </c>
      <c r="C55" s="308"/>
      <c r="D55" s="308"/>
      <c r="E55" s="308"/>
      <c r="F55" s="308"/>
      <c r="G55" s="308"/>
      <c r="H55" s="308"/>
      <c r="I55" s="308"/>
      <c r="J55" s="308"/>
      <c r="K55" s="308"/>
      <c r="L55" s="308"/>
      <c r="M55" s="308"/>
      <c r="N55" s="308"/>
      <c r="O55" s="308"/>
      <c r="P55" s="308"/>
      <c r="Q55" s="308"/>
      <c r="R55" s="308"/>
      <c r="S55" s="308"/>
      <c r="T55" s="308"/>
      <c r="U55" s="308"/>
      <c r="V55" s="308"/>
      <c r="W55" s="308"/>
      <c r="X55" s="308"/>
      <c r="Y55" s="308"/>
      <c r="Z55" s="308"/>
      <c r="AA55" s="309"/>
    </row>
    <row r="56" spans="2:27" ht="16.5" thickBot="1">
      <c r="B56" s="399" t="s">
        <v>213</v>
      </c>
      <c r="C56" s="400"/>
      <c r="D56" s="400"/>
      <c r="E56" s="400"/>
      <c r="F56" s="400"/>
      <c r="G56" s="400"/>
      <c r="H56" s="400"/>
      <c r="I56" s="400"/>
      <c r="J56" s="400"/>
      <c r="K56" s="400"/>
      <c r="L56" s="400"/>
      <c r="M56" s="400"/>
      <c r="N56" s="400"/>
      <c r="O56" s="400"/>
      <c r="P56" s="400"/>
      <c r="Q56" s="400"/>
      <c r="R56" s="400"/>
      <c r="S56" s="400"/>
      <c r="T56" s="400"/>
      <c r="U56" s="400"/>
      <c r="V56" s="400"/>
      <c r="W56" s="400"/>
      <c r="X56" s="400"/>
      <c r="Y56" s="400"/>
      <c r="Z56" s="400"/>
      <c r="AA56" s="401"/>
    </row>
    <row r="57" spans="2:27" ht="38.25" customHeight="1" thickBot="1" thickTop="1">
      <c r="B57" s="44" t="s">
        <v>214</v>
      </c>
      <c r="C57" s="161" t="s">
        <v>2</v>
      </c>
      <c r="D57" s="45" t="s">
        <v>75</v>
      </c>
      <c r="E57" s="464" t="s">
        <v>203</v>
      </c>
      <c r="F57" s="465"/>
      <c r="G57" s="465"/>
      <c r="H57" s="465"/>
      <c r="I57" s="466"/>
      <c r="J57" s="235" t="s">
        <v>215</v>
      </c>
      <c r="K57" s="236"/>
      <c r="L57" s="236"/>
      <c r="M57" s="236"/>
      <c r="N57" s="236"/>
      <c r="O57" s="236"/>
      <c r="P57" s="236"/>
      <c r="Q57" s="236"/>
      <c r="R57" s="236"/>
      <c r="S57" s="236"/>
      <c r="T57" s="236"/>
      <c r="U57" s="236"/>
      <c r="V57" s="467" t="s">
        <v>216</v>
      </c>
      <c r="W57" s="211"/>
      <c r="X57" s="211"/>
      <c r="Y57" s="211"/>
      <c r="Z57" s="211"/>
      <c r="AA57" s="212"/>
    </row>
    <row r="58" spans="2:27" s="141" customFormat="1" ht="32.25" customHeight="1" thickBot="1" thickTop="1">
      <c r="B58" s="254" t="s">
        <v>35</v>
      </c>
      <c r="C58" s="254" t="str">
        <f>(IF(B58="Número de estudiantes inscritos en programas de intercambio o movilidad  en instituciones extranjeras",DM23,IF(B58="Número de estudiantes extranjeros inscritos en programas de intercambio en nuestras instituciones",DM24,IF(B58="Número de profesores extranjeros en programas de intercambio en instituciones nacionales",DM25,IF(B58="Número de profesores en programas de intercambio en instituciones internacionales",DM26,IF(B58="Número de programas de lengua extranjera que se imparten en la institución",DM27,IF(B58="Porcentaje de profesores que imparten una lengua extranjera y que están certificados",DM28,IF(B58="Número de convenios firmados con Universidades extranjeras para la movilidad estudiantil",DM29,IF(B58="Participación de la institución como U-BIS",DM30)))))))))</f>
        <v>Número de estudiantes inscritos en programas de intercambio o movilidad  en instituciones extranjeras</v>
      </c>
      <c r="D58" s="189" t="str">
        <f>(IF(B58="Número de estudiantes inscritos en programas de intercambio o movilidad  en instituciones extranjeras",DN23,IF(B58="Número de estudiantes extranjeros inscritos en programas de intercambio en nuestras instituciones",DN24,IF(B58="Número de profesores extranjeros en programas de intercambio en instituciones nacionales",DN25,IF(B58="Número de profesores en programas de intercambio en instituciones internacionales",DN26,IF(B58="Número de programas de lengua extranjera que se imparten en la institución",DN27,IF(B58="Porcentaje de profesores que imparten una lengua extranjera y que están certificados",DN28,IF(B58="Número de convenios firmados con Universidades extranjeras para la movilidad estudiantil",DN29,IF(B58="Participación de la institución como U-BIS",DN30)))))))))</f>
        <v>Estudiantes</v>
      </c>
      <c r="E58" s="192">
        <f>(IF(B58="Número de estudiantes inscritos en programas de intercambio o movilidad  en instituciones extranjeras",DO23,IF(B58="Número de estudiantes extranjeros inscritos en programas de intercambio en nuestras instituciones",DO24,IF(B58="Número de profesores extranjeros en programas de intercambio en instituciones nacionales",DO25,IF(B58="Número de profesores en programas de intercambio en instituciones internacionales",DO26,IF(B58="Número de programas de lengua extranjera que se imparten en la institución",DO27,IF(B58="Porcentaje de profesores que imparten una lengua extranjera y que están certificados",DO28,IF(B58="Número de convenios firmados con Universidades extranjeras para la movilidad estudiantil",DO29,IF(B58="Participación de la institución como U-BIS",DO30)))))))))</f>
        <v>3441</v>
      </c>
      <c r="F58" s="193"/>
      <c r="G58" s="193"/>
      <c r="H58" s="193"/>
      <c r="I58" s="194"/>
      <c r="J58" s="201">
        <v>2018</v>
      </c>
      <c r="K58" s="202"/>
      <c r="L58" s="202"/>
      <c r="M58" s="202"/>
      <c r="N58" s="202"/>
      <c r="O58" s="203"/>
      <c r="P58" s="201">
        <v>2019</v>
      </c>
      <c r="Q58" s="202"/>
      <c r="R58" s="202"/>
      <c r="S58" s="202"/>
      <c r="T58" s="202"/>
      <c r="U58" s="202"/>
      <c r="V58" s="468"/>
      <c r="W58" s="214"/>
      <c r="X58" s="214"/>
      <c r="Y58" s="214"/>
      <c r="Z58" s="214"/>
      <c r="AA58" s="215"/>
    </row>
    <row r="59" spans="2:27" s="141" customFormat="1" ht="48" customHeight="1" thickBot="1" thickTop="1">
      <c r="B59" s="255"/>
      <c r="C59" s="255"/>
      <c r="D59" s="190"/>
      <c r="E59" s="195"/>
      <c r="F59" s="196"/>
      <c r="G59" s="196"/>
      <c r="H59" s="196"/>
      <c r="I59" s="197"/>
      <c r="J59" s="204" t="s">
        <v>102</v>
      </c>
      <c r="K59" s="205"/>
      <c r="L59" s="206"/>
      <c r="M59" s="207" t="s">
        <v>103</v>
      </c>
      <c r="N59" s="208"/>
      <c r="O59" s="209"/>
      <c r="P59" s="204" t="s">
        <v>106</v>
      </c>
      <c r="Q59" s="205"/>
      <c r="R59" s="206"/>
      <c r="S59" s="207" t="s">
        <v>107</v>
      </c>
      <c r="T59" s="208"/>
      <c r="U59" s="209"/>
      <c r="V59" s="210" t="s">
        <v>104</v>
      </c>
      <c r="W59" s="211"/>
      <c r="X59" s="212"/>
      <c r="Y59" s="207" t="s">
        <v>105</v>
      </c>
      <c r="Z59" s="208"/>
      <c r="AA59" s="209"/>
    </row>
    <row r="60" spans="2:27" s="141" customFormat="1" ht="63" customHeight="1" thickBot="1" thickTop="1">
      <c r="B60" s="256"/>
      <c r="C60" s="256"/>
      <c r="D60" s="257"/>
      <c r="E60" s="251"/>
      <c r="F60" s="252"/>
      <c r="G60" s="252"/>
      <c r="H60" s="252"/>
      <c r="I60" s="253"/>
      <c r="J60" s="455">
        <v>43</v>
      </c>
      <c r="K60" s="456"/>
      <c r="L60" s="457"/>
      <c r="M60" s="264"/>
      <c r="N60" s="265"/>
      <c r="O60" s="266"/>
      <c r="P60" s="455">
        <v>40</v>
      </c>
      <c r="Q60" s="456"/>
      <c r="R60" s="457"/>
      <c r="S60" s="264"/>
      <c r="T60" s="265"/>
      <c r="U60" s="266"/>
      <c r="V60" s="455">
        <v>30</v>
      </c>
      <c r="W60" s="456"/>
      <c r="X60" s="456"/>
      <c r="Y60" s="455"/>
      <c r="Z60" s="456"/>
      <c r="AA60" s="457"/>
    </row>
    <row r="61" spans="2:27" ht="39" customHeight="1" thickBot="1" thickTop="1">
      <c r="B61" s="44" t="s">
        <v>214</v>
      </c>
      <c r="C61" s="123" t="s">
        <v>2</v>
      </c>
      <c r="D61" s="45" t="s">
        <v>75</v>
      </c>
      <c r="E61" s="464" t="s">
        <v>203</v>
      </c>
      <c r="F61" s="465"/>
      <c r="G61" s="465"/>
      <c r="H61" s="465"/>
      <c r="I61" s="466"/>
      <c r="J61" s="235" t="s">
        <v>215</v>
      </c>
      <c r="K61" s="236"/>
      <c r="L61" s="236"/>
      <c r="M61" s="236"/>
      <c r="N61" s="236"/>
      <c r="O61" s="236"/>
      <c r="P61" s="236"/>
      <c r="Q61" s="236"/>
      <c r="R61" s="236"/>
      <c r="S61" s="236"/>
      <c r="T61" s="236"/>
      <c r="U61" s="236"/>
      <c r="V61" s="467" t="s">
        <v>216</v>
      </c>
      <c r="W61" s="211"/>
      <c r="X61" s="211"/>
      <c r="Y61" s="211"/>
      <c r="Z61" s="211"/>
      <c r="AA61" s="212"/>
    </row>
    <row r="62" spans="2:27" ht="33" customHeight="1" thickBot="1" thickTop="1">
      <c r="B62" s="254"/>
      <c r="C62" s="254"/>
      <c r="D62" s="189"/>
      <c r="E62" s="192"/>
      <c r="F62" s="193"/>
      <c r="G62" s="193"/>
      <c r="H62" s="193"/>
      <c r="I62" s="194"/>
      <c r="J62" s="201">
        <v>2018</v>
      </c>
      <c r="K62" s="202"/>
      <c r="L62" s="202"/>
      <c r="M62" s="202"/>
      <c r="N62" s="202"/>
      <c r="O62" s="203"/>
      <c r="P62" s="201">
        <v>2019</v>
      </c>
      <c r="Q62" s="202"/>
      <c r="R62" s="202"/>
      <c r="S62" s="202"/>
      <c r="T62" s="202"/>
      <c r="U62" s="202"/>
      <c r="V62" s="468"/>
      <c r="W62" s="214"/>
      <c r="X62" s="214"/>
      <c r="Y62" s="214"/>
      <c r="Z62" s="214"/>
      <c r="AA62" s="215"/>
    </row>
    <row r="63" spans="2:27" ht="41.25" customHeight="1" thickBot="1" thickTop="1">
      <c r="B63" s="255"/>
      <c r="C63" s="255"/>
      <c r="D63" s="190"/>
      <c r="E63" s="195"/>
      <c r="F63" s="196"/>
      <c r="G63" s="196"/>
      <c r="H63" s="196"/>
      <c r="I63" s="197"/>
      <c r="J63" s="204" t="s">
        <v>102</v>
      </c>
      <c r="K63" s="205"/>
      <c r="L63" s="206"/>
      <c r="M63" s="207" t="s">
        <v>103</v>
      </c>
      <c r="N63" s="208"/>
      <c r="O63" s="209"/>
      <c r="P63" s="204" t="s">
        <v>106</v>
      </c>
      <c r="Q63" s="205"/>
      <c r="R63" s="206"/>
      <c r="S63" s="207" t="s">
        <v>107</v>
      </c>
      <c r="T63" s="208"/>
      <c r="U63" s="209"/>
      <c r="V63" s="210" t="s">
        <v>104</v>
      </c>
      <c r="W63" s="211"/>
      <c r="X63" s="212"/>
      <c r="Y63" s="207" t="s">
        <v>105</v>
      </c>
      <c r="Z63" s="208"/>
      <c r="AA63" s="209"/>
    </row>
    <row r="64" spans="2:27" ht="52.5" customHeight="1" thickTop="1">
      <c r="B64" s="256"/>
      <c r="C64" s="256"/>
      <c r="D64" s="257"/>
      <c r="E64" s="251"/>
      <c r="F64" s="252"/>
      <c r="G64" s="252"/>
      <c r="H64" s="252"/>
      <c r="I64" s="253"/>
      <c r="J64" s="455"/>
      <c r="K64" s="456"/>
      <c r="L64" s="457"/>
      <c r="M64" s="264"/>
      <c r="N64" s="265"/>
      <c r="O64" s="266"/>
      <c r="P64" s="455"/>
      <c r="Q64" s="456"/>
      <c r="R64" s="457"/>
      <c r="S64" s="264"/>
      <c r="T64" s="265"/>
      <c r="U64" s="266"/>
      <c r="V64" s="455"/>
      <c r="W64" s="456"/>
      <c r="X64" s="456"/>
      <c r="Y64" s="455"/>
      <c r="Z64" s="456"/>
      <c r="AA64" s="457"/>
    </row>
    <row r="65" spans="2:27" ht="50.25" customHeight="1" thickBot="1">
      <c r="B65" s="388" t="s">
        <v>222</v>
      </c>
      <c r="C65" s="389"/>
      <c r="D65" s="458" t="s">
        <v>275</v>
      </c>
      <c r="E65" s="459"/>
      <c r="F65" s="459"/>
      <c r="G65" s="459"/>
      <c r="H65" s="459"/>
      <c r="I65" s="459"/>
      <c r="J65" s="459"/>
      <c r="K65" s="459"/>
      <c r="L65" s="459"/>
      <c r="M65" s="459"/>
      <c r="N65" s="459"/>
      <c r="O65" s="459"/>
      <c r="P65" s="459"/>
      <c r="Q65" s="459"/>
      <c r="R65" s="459"/>
      <c r="S65" s="459"/>
      <c r="T65" s="459"/>
      <c r="U65" s="459"/>
      <c r="V65" s="459"/>
      <c r="W65" s="459"/>
      <c r="X65" s="459"/>
      <c r="Y65" s="459"/>
      <c r="Z65" s="459"/>
      <c r="AA65" s="460"/>
    </row>
    <row r="66" spans="2:27" ht="32.25" customHeight="1" thickBot="1" thickTop="1">
      <c r="B66" s="353" t="s">
        <v>217</v>
      </c>
      <c r="C66" s="354"/>
      <c r="D66" s="354"/>
      <c r="E66" s="354"/>
      <c r="F66" s="354"/>
      <c r="G66" s="355"/>
      <c r="H66" s="355"/>
      <c r="I66" s="355"/>
      <c r="J66" s="355"/>
      <c r="K66" s="355"/>
      <c r="L66" s="355"/>
      <c r="M66" s="355"/>
      <c r="N66" s="355"/>
      <c r="O66" s="355"/>
      <c r="P66" s="355"/>
      <c r="Q66" s="355"/>
      <c r="R66" s="355"/>
      <c r="S66" s="355"/>
      <c r="T66" s="355"/>
      <c r="U66" s="355"/>
      <c r="V66" s="355"/>
      <c r="W66" s="355"/>
      <c r="X66" s="355"/>
      <c r="Y66" s="355"/>
      <c r="Z66" s="354"/>
      <c r="AA66" s="356"/>
    </row>
    <row r="67" spans="2:27" ht="21.75" customHeight="1" thickTop="1">
      <c r="B67" s="359" t="s">
        <v>74</v>
      </c>
      <c r="C67" s="360"/>
      <c r="D67" s="361" t="s">
        <v>75</v>
      </c>
      <c r="E67" s="360" t="s">
        <v>76</v>
      </c>
      <c r="F67" s="360"/>
      <c r="G67" s="316" t="s">
        <v>331</v>
      </c>
      <c r="H67" s="317"/>
      <c r="I67" s="317"/>
      <c r="J67" s="317"/>
      <c r="K67" s="317"/>
      <c r="L67" s="317"/>
      <c r="M67" s="317"/>
      <c r="N67" s="317"/>
      <c r="O67" s="317"/>
      <c r="P67" s="317"/>
      <c r="Q67" s="317"/>
      <c r="R67" s="318"/>
      <c r="S67" s="229" t="s">
        <v>218</v>
      </c>
      <c r="T67" s="230"/>
      <c r="U67" s="230"/>
      <c r="V67" s="230"/>
      <c r="W67" s="230"/>
      <c r="X67" s="230"/>
      <c r="Y67" s="231"/>
      <c r="Z67" s="475" t="s">
        <v>223</v>
      </c>
      <c r="AA67" s="476"/>
    </row>
    <row r="68" spans="2:27" ht="15">
      <c r="B68" s="359"/>
      <c r="C68" s="360"/>
      <c r="D68" s="362"/>
      <c r="E68" s="360"/>
      <c r="F68" s="360"/>
      <c r="G68" s="328">
        <v>1</v>
      </c>
      <c r="H68" s="329"/>
      <c r="I68" s="329"/>
      <c r="J68" s="330"/>
      <c r="K68" s="328">
        <v>2</v>
      </c>
      <c r="L68" s="329"/>
      <c r="M68" s="329"/>
      <c r="N68" s="330"/>
      <c r="O68" s="328">
        <v>3</v>
      </c>
      <c r="P68" s="329"/>
      <c r="Q68" s="329"/>
      <c r="R68" s="330"/>
      <c r="S68" s="319"/>
      <c r="T68" s="320"/>
      <c r="U68" s="320"/>
      <c r="V68" s="320"/>
      <c r="W68" s="320"/>
      <c r="X68" s="320"/>
      <c r="Y68" s="321"/>
      <c r="Z68" s="477"/>
      <c r="AA68" s="478"/>
    </row>
    <row r="69" spans="2:27" ht="15.75" thickBot="1">
      <c r="B69" s="359"/>
      <c r="C69" s="360"/>
      <c r="D69" s="363"/>
      <c r="E69" s="360"/>
      <c r="F69" s="360"/>
      <c r="G69" s="350" t="s">
        <v>77</v>
      </c>
      <c r="H69" s="351"/>
      <c r="I69" s="350" t="s">
        <v>78</v>
      </c>
      <c r="J69" s="351"/>
      <c r="K69" s="350" t="s">
        <v>77</v>
      </c>
      <c r="L69" s="351"/>
      <c r="M69" s="350" t="s">
        <v>78</v>
      </c>
      <c r="N69" s="351"/>
      <c r="O69" s="350" t="s">
        <v>77</v>
      </c>
      <c r="P69" s="352"/>
      <c r="Q69" s="350" t="s">
        <v>78</v>
      </c>
      <c r="R69" s="351"/>
      <c r="S69" s="232"/>
      <c r="T69" s="233"/>
      <c r="U69" s="233"/>
      <c r="V69" s="233"/>
      <c r="W69" s="233"/>
      <c r="X69" s="233"/>
      <c r="Y69" s="234"/>
      <c r="Z69" s="479"/>
      <c r="AA69" s="480"/>
    </row>
    <row r="70" spans="2:27" ht="15.75" thickTop="1">
      <c r="B70" s="293"/>
      <c r="C70" s="294"/>
      <c r="D70" s="120"/>
      <c r="E70" s="295"/>
      <c r="F70" s="294"/>
      <c r="G70" s="29" t="s">
        <v>79</v>
      </c>
      <c r="H70" s="29" t="s">
        <v>4</v>
      </c>
      <c r="I70" s="29" t="s">
        <v>79</v>
      </c>
      <c r="J70" s="29" t="s">
        <v>4</v>
      </c>
      <c r="K70" s="29" t="s">
        <v>79</v>
      </c>
      <c r="L70" s="29" t="s">
        <v>4</v>
      </c>
      <c r="M70" s="29" t="s">
        <v>79</v>
      </c>
      <c r="N70" s="29" t="s">
        <v>4</v>
      </c>
      <c r="O70" s="29" t="s">
        <v>79</v>
      </c>
      <c r="P70" s="29" t="s">
        <v>4</v>
      </c>
      <c r="Q70" s="29" t="s">
        <v>79</v>
      </c>
      <c r="R70" s="29" t="s">
        <v>4</v>
      </c>
      <c r="S70" s="344"/>
      <c r="T70" s="345"/>
      <c r="U70" s="345"/>
      <c r="V70" s="345"/>
      <c r="W70" s="345"/>
      <c r="X70" s="345"/>
      <c r="Y70" s="346"/>
      <c r="Z70" s="295"/>
      <c r="AA70" s="347"/>
    </row>
    <row r="71" spans="2:27" s="141" customFormat="1" ht="92.25" customHeight="1">
      <c r="B71" s="495" t="s">
        <v>276</v>
      </c>
      <c r="C71" s="404"/>
      <c r="D71" s="159" t="s">
        <v>277</v>
      </c>
      <c r="E71" s="302">
        <v>6</v>
      </c>
      <c r="F71" s="302"/>
      <c r="G71" s="4"/>
      <c r="H71" s="4"/>
      <c r="I71" s="159">
        <v>1</v>
      </c>
      <c r="J71" s="159">
        <f>(I71*P71)/O71</f>
        <v>16.666666666666668</v>
      </c>
      <c r="K71" s="4"/>
      <c r="L71" s="4"/>
      <c r="M71" s="159">
        <v>4</v>
      </c>
      <c r="N71" s="159">
        <f>(M71*P71)/O71</f>
        <v>66.66666666666667</v>
      </c>
      <c r="O71" s="159">
        <v>6</v>
      </c>
      <c r="P71" s="159">
        <v>100</v>
      </c>
      <c r="Q71" s="159">
        <v>7</v>
      </c>
      <c r="R71" s="159">
        <f>(Q71*P71)/O71</f>
        <v>116.66666666666667</v>
      </c>
      <c r="S71" s="222" t="s">
        <v>343</v>
      </c>
      <c r="T71" s="223"/>
      <c r="U71" s="223"/>
      <c r="V71" s="223"/>
      <c r="W71" s="223"/>
      <c r="X71" s="223"/>
      <c r="Y71" s="224"/>
      <c r="Z71" s="225" t="s">
        <v>247</v>
      </c>
      <c r="AA71" s="496"/>
    </row>
    <row r="72" spans="2:27" s="141" customFormat="1" ht="84.75" customHeight="1">
      <c r="B72" s="495" t="s">
        <v>278</v>
      </c>
      <c r="C72" s="404"/>
      <c r="D72" s="159" t="s">
        <v>232</v>
      </c>
      <c r="E72" s="302">
        <v>6</v>
      </c>
      <c r="F72" s="302"/>
      <c r="G72" s="4"/>
      <c r="H72" s="4"/>
      <c r="I72" s="4"/>
      <c r="J72" s="4"/>
      <c r="K72" s="4"/>
      <c r="L72" s="4"/>
      <c r="M72" s="159">
        <v>1</v>
      </c>
      <c r="N72" s="159">
        <f>(M72*P72)/O72</f>
        <v>16.666666666666668</v>
      </c>
      <c r="O72" s="159">
        <v>6</v>
      </c>
      <c r="P72" s="159">
        <v>100</v>
      </c>
      <c r="Q72" s="159">
        <v>1</v>
      </c>
      <c r="R72" s="159">
        <f>(Q72*P72)/O72</f>
        <v>16.666666666666668</v>
      </c>
      <c r="S72" s="222" t="s">
        <v>347</v>
      </c>
      <c r="T72" s="223"/>
      <c r="U72" s="223"/>
      <c r="V72" s="223"/>
      <c r="W72" s="223"/>
      <c r="X72" s="223"/>
      <c r="Y72" s="224"/>
      <c r="Z72" s="225" t="s">
        <v>247</v>
      </c>
      <c r="AA72" s="496"/>
    </row>
    <row r="73" spans="2:27" ht="71.25" customHeight="1">
      <c r="B73" s="405"/>
      <c r="C73" s="378"/>
      <c r="D73" s="135"/>
      <c r="E73" s="377"/>
      <c r="F73" s="378"/>
      <c r="G73" s="4"/>
      <c r="H73" s="4"/>
      <c r="I73" s="4"/>
      <c r="J73" s="4"/>
      <c r="K73" s="4"/>
      <c r="L73" s="4"/>
      <c r="M73" s="4"/>
      <c r="N73" s="4"/>
      <c r="O73" s="4"/>
      <c r="P73" s="4"/>
      <c r="Q73" s="4"/>
      <c r="R73" s="4"/>
      <c r="S73" s="379"/>
      <c r="T73" s="380"/>
      <c r="U73" s="380"/>
      <c r="V73" s="380"/>
      <c r="W73" s="380"/>
      <c r="X73" s="380"/>
      <c r="Y73" s="381"/>
      <c r="Z73" s="379"/>
      <c r="AA73" s="406"/>
    </row>
    <row r="74" spans="2:27" ht="71.25" customHeight="1">
      <c r="B74" s="405"/>
      <c r="C74" s="378"/>
      <c r="D74" s="135"/>
      <c r="E74" s="377"/>
      <c r="F74" s="378"/>
      <c r="G74" s="4"/>
      <c r="H74" s="4"/>
      <c r="I74" s="4"/>
      <c r="J74" s="4"/>
      <c r="K74" s="4"/>
      <c r="L74" s="4"/>
      <c r="M74" s="4"/>
      <c r="N74" s="4"/>
      <c r="O74" s="4"/>
      <c r="P74" s="4"/>
      <c r="Q74" s="4"/>
      <c r="R74" s="4"/>
      <c r="S74" s="379"/>
      <c r="T74" s="380"/>
      <c r="U74" s="380"/>
      <c r="V74" s="380"/>
      <c r="W74" s="380"/>
      <c r="X74" s="380"/>
      <c r="Y74" s="381"/>
      <c r="Z74" s="379"/>
      <c r="AA74" s="406"/>
    </row>
    <row r="75" spans="2:27" ht="71.25" customHeight="1" thickBot="1">
      <c r="B75" s="364"/>
      <c r="C75" s="365"/>
      <c r="D75" s="130"/>
      <c r="E75" s="365"/>
      <c r="F75" s="365"/>
      <c r="G75" s="31"/>
      <c r="H75" s="31"/>
      <c r="I75" s="31"/>
      <c r="J75" s="31"/>
      <c r="K75" s="31"/>
      <c r="L75" s="31"/>
      <c r="M75" s="31"/>
      <c r="N75" s="31"/>
      <c r="O75" s="31"/>
      <c r="P75" s="31"/>
      <c r="Q75" s="31"/>
      <c r="R75" s="31"/>
      <c r="S75" s="384"/>
      <c r="T75" s="385"/>
      <c r="U75" s="385"/>
      <c r="V75" s="385"/>
      <c r="W75" s="385"/>
      <c r="X75" s="385"/>
      <c r="Y75" s="386"/>
      <c r="Z75" s="384"/>
      <c r="AA75" s="387"/>
    </row>
    <row r="76" spans="2:27" ht="15.75" thickBot="1">
      <c r="B76" s="238" t="s">
        <v>220</v>
      </c>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40"/>
    </row>
    <row r="77" spans="2:27" ht="63.75" customHeight="1" thickBot="1">
      <c r="B77" s="241"/>
      <c r="C77" s="242"/>
      <c r="D77" s="242"/>
      <c r="E77" s="242"/>
      <c r="F77" s="242"/>
      <c r="G77" s="242"/>
      <c r="H77" s="242"/>
      <c r="I77" s="242"/>
      <c r="J77" s="242"/>
      <c r="K77" s="242"/>
      <c r="L77" s="242"/>
      <c r="M77" s="242"/>
      <c r="N77" s="242"/>
      <c r="O77" s="242"/>
      <c r="P77" s="242"/>
      <c r="Q77" s="242"/>
      <c r="R77" s="242"/>
      <c r="S77" s="242"/>
      <c r="T77" s="242"/>
      <c r="U77" s="242"/>
      <c r="V77" s="242"/>
      <c r="W77" s="242"/>
      <c r="X77" s="242"/>
      <c r="Y77" s="242"/>
      <c r="Z77" s="242"/>
      <c r="AA77" s="243"/>
    </row>
    <row r="78" spans="2:27" ht="26.25" customHeight="1">
      <c r="B78" s="18"/>
      <c r="C78" s="6"/>
      <c r="D78" s="6"/>
      <c r="E78" s="6"/>
      <c r="F78" s="6"/>
      <c r="G78" s="6"/>
      <c r="H78" s="6"/>
      <c r="I78" s="6"/>
      <c r="J78" s="6"/>
      <c r="K78" s="6"/>
      <c r="L78" s="6"/>
      <c r="M78" s="6"/>
      <c r="N78" s="6"/>
      <c r="O78" s="6"/>
      <c r="P78" s="6"/>
      <c r="Q78" s="6"/>
      <c r="R78" s="6"/>
      <c r="S78" s="6"/>
      <c r="T78" s="6"/>
      <c r="U78" s="6"/>
      <c r="V78" s="6"/>
      <c r="W78" s="6"/>
      <c r="X78" s="6"/>
      <c r="Y78" s="6"/>
      <c r="Z78" s="6"/>
      <c r="AA78" s="19"/>
    </row>
    <row r="79" spans="2:27" ht="26.25" customHeight="1">
      <c r="B79" s="493" t="s">
        <v>236</v>
      </c>
      <c r="C79" s="262"/>
      <c r="D79" s="262"/>
      <c r="E79" s="262"/>
      <c r="F79" s="6"/>
      <c r="G79" s="6"/>
      <c r="H79" s="6"/>
      <c r="I79" s="6"/>
      <c r="J79" s="6"/>
      <c r="K79" s="6"/>
      <c r="L79" s="6"/>
      <c r="M79" s="6"/>
      <c r="N79" s="6"/>
      <c r="O79" s="6"/>
      <c r="P79" s="6"/>
      <c r="Q79" s="262"/>
      <c r="R79" s="262"/>
      <c r="S79" s="262"/>
      <c r="T79" s="262"/>
      <c r="U79" s="262"/>
      <c r="V79" s="262"/>
      <c r="W79" s="262"/>
      <c r="X79" s="262"/>
      <c r="Y79" s="262"/>
      <c r="Z79" s="262"/>
      <c r="AA79" s="494"/>
    </row>
    <row r="80" spans="2:27" ht="23.25" customHeight="1">
      <c r="B80" s="491" t="s">
        <v>237</v>
      </c>
      <c r="C80" s="245"/>
      <c r="D80" s="245"/>
      <c r="E80" s="245"/>
      <c r="F80" s="6"/>
      <c r="G80" s="6"/>
      <c r="H80" s="6"/>
      <c r="I80" s="6"/>
      <c r="J80" s="6"/>
      <c r="K80" s="6"/>
      <c r="L80" s="6"/>
      <c r="M80" s="6"/>
      <c r="N80" s="6"/>
      <c r="O80" s="6"/>
      <c r="P80" s="6"/>
      <c r="Q80" s="246"/>
      <c r="R80" s="246"/>
      <c r="S80" s="246"/>
      <c r="T80" s="246"/>
      <c r="U80" s="246"/>
      <c r="V80" s="246"/>
      <c r="W80" s="246"/>
      <c r="X80" s="246"/>
      <c r="Y80" s="246"/>
      <c r="Z80" s="246"/>
      <c r="AA80" s="492"/>
    </row>
    <row r="81" spans="2:27" ht="15">
      <c r="B81" s="136"/>
      <c r="C81" s="137"/>
      <c r="D81" s="137"/>
      <c r="E81" s="137"/>
      <c r="F81" s="6"/>
      <c r="G81" s="6"/>
      <c r="H81" s="6"/>
      <c r="I81" s="6"/>
      <c r="J81" s="6"/>
      <c r="K81" s="6"/>
      <c r="L81" s="6"/>
      <c r="M81" s="6"/>
      <c r="N81" s="6"/>
      <c r="O81" s="6"/>
      <c r="P81" s="6"/>
      <c r="Q81" s="138"/>
      <c r="R81" s="138"/>
      <c r="S81" s="138"/>
      <c r="T81" s="138"/>
      <c r="U81" s="138"/>
      <c r="V81" s="138"/>
      <c r="W81" s="138"/>
      <c r="X81" s="138"/>
      <c r="Y81" s="138"/>
      <c r="Z81" s="138"/>
      <c r="AA81" s="139"/>
    </row>
    <row r="82" spans="2:27" ht="15.75" thickBot="1">
      <c r="B82" s="32"/>
      <c r="C82" s="33"/>
      <c r="D82" s="33"/>
      <c r="E82" s="33"/>
      <c r="F82" s="33"/>
      <c r="G82" s="33"/>
      <c r="H82" s="33"/>
      <c r="I82" s="33"/>
      <c r="J82" s="33"/>
      <c r="K82" s="33"/>
      <c r="L82" s="33"/>
      <c r="M82" s="33"/>
      <c r="N82" s="33"/>
      <c r="O82" s="33"/>
      <c r="P82" s="33"/>
      <c r="Q82" s="33"/>
      <c r="R82" s="33"/>
      <c r="S82" s="33"/>
      <c r="T82" s="33"/>
      <c r="U82" s="33"/>
      <c r="V82" s="33"/>
      <c r="W82" s="33"/>
      <c r="X82" s="33"/>
      <c r="Y82" s="33"/>
      <c r="Z82" s="33"/>
      <c r="AA82" s="34"/>
    </row>
    <row r="83" spans="2:27" ht="13.5" customHeight="1" thickTop="1">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row>
    <row r="84" spans="2:27" ht="15.75" thickBot="1">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row>
    <row r="85" spans="2:27" ht="12.75" customHeight="1" thickTop="1">
      <c r="B85" s="267" t="s">
        <v>248</v>
      </c>
      <c r="C85" s="268"/>
      <c r="D85" s="268"/>
      <c r="E85" s="268"/>
      <c r="F85" s="268"/>
      <c r="G85" s="268"/>
      <c r="H85" s="268"/>
      <c r="I85" s="268"/>
      <c r="J85" s="268"/>
      <c r="K85" s="268"/>
      <c r="L85" s="268"/>
      <c r="M85" s="268"/>
      <c r="N85" s="268"/>
      <c r="O85" s="268"/>
      <c r="P85" s="268"/>
      <c r="Q85" s="268"/>
      <c r="R85" s="268"/>
      <c r="S85" s="268"/>
      <c r="T85" s="268"/>
      <c r="U85" s="268"/>
      <c r="V85" s="268"/>
      <c r="W85" s="268"/>
      <c r="X85" s="268"/>
      <c r="Y85" s="268"/>
      <c r="Z85" s="268"/>
      <c r="AA85" s="269"/>
    </row>
    <row r="86" spans="2:27" ht="12.75" customHeight="1">
      <c r="B86" s="15"/>
      <c r="C86" s="16"/>
      <c r="D86" s="16"/>
      <c r="E86" s="16"/>
      <c r="F86" s="16"/>
      <c r="G86" s="16"/>
      <c r="H86" s="16"/>
      <c r="I86" s="16"/>
      <c r="J86" s="16"/>
      <c r="K86" s="16"/>
      <c r="L86" s="16"/>
      <c r="M86" s="16"/>
      <c r="N86" s="16"/>
      <c r="O86" s="16"/>
      <c r="P86" s="16"/>
      <c r="Q86" s="16"/>
      <c r="R86" s="16"/>
      <c r="S86" s="16"/>
      <c r="T86" s="16"/>
      <c r="U86" s="16"/>
      <c r="V86" s="16"/>
      <c r="W86" s="16"/>
      <c r="X86" s="16"/>
      <c r="Y86" s="16"/>
      <c r="Z86" s="16"/>
      <c r="AA86" s="17"/>
    </row>
    <row r="87" spans="2:27" ht="15">
      <c r="B87" s="270" t="s">
        <v>72</v>
      </c>
      <c r="C87" s="271"/>
      <c r="D87" s="271"/>
      <c r="E87" s="271"/>
      <c r="F87" s="271"/>
      <c r="G87" s="271"/>
      <c r="H87" s="271"/>
      <c r="I87" s="271"/>
      <c r="J87" s="271"/>
      <c r="K87" s="271"/>
      <c r="L87" s="271"/>
      <c r="M87" s="271"/>
      <c r="N87" s="271"/>
      <c r="O87" s="271"/>
      <c r="P87" s="271"/>
      <c r="Q87" s="271"/>
      <c r="R87" s="271"/>
      <c r="S87" s="271"/>
      <c r="T87" s="271"/>
      <c r="U87" s="271"/>
      <c r="V87" s="271"/>
      <c r="W87" s="271"/>
      <c r="X87" s="271"/>
      <c r="Y87" s="271"/>
      <c r="Z87" s="271"/>
      <c r="AA87" s="272"/>
    </row>
    <row r="88" spans="2:27" ht="15">
      <c r="B88" s="18"/>
      <c r="C88" s="6"/>
      <c r="D88" s="6"/>
      <c r="E88" s="6"/>
      <c r="F88" s="6"/>
      <c r="G88" s="6"/>
      <c r="H88" s="6"/>
      <c r="I88" s="6"/>
      <c r="J88" s="6"/>
      <c r="K88" s="6"/>
      <c r="L88" s="6"/>
      <c r="M88" s="6"/>
      <c r="N88" s="6"/>
      <c r="O88" s="6"/>
      <c r="P88" s="6"/>
      <c r="Q88" s="6"/>
      <c r="R88" s="6"/>
      <c r="S88" s="6"/>
      <c r="T88" s="6"/>
      <c r="U88" s="6"/>
      <c r="V88" s="6"/>
      <c r="W88" s="6"/>
      <c r="X88" s="6"/>
      <c r="Y88" s="6"/>
      <c r="Z88" s="6"/>
      <c r="AA88" s="19"/>
    </row>
    <row r="89" spans="2:27" ht="15">
      <c r="B89" s="273" t="s">
        <v>250</v>
      </c>
      <c r="C89" s="274"/>
      <c r="D89" s="274"/>
      <c r="E89" s="274"/>
      <c r="F89" s="274"/>
      <c r="G89" s="274"/>
      <c r="H89" s="274"/>
      <c r="I89" s="274"/>
      <c r="J89" s="274"/>
      <c r="K89" s="274"/>
      <c r="L89" s="274"/>
      <c r="M89" s="274"/>
      <c r="N89" s="274"/>
      <c r="O89" s="274"/>
      <c r="P89" s="274"/>
      <c r="Q89" s="274"/>
      <c r="R89" s="274"/>
      <c r="S89" s="274"/>
      <c r="T89" s="274"/>
      <c r="U89" s="274"/>
      <c r="V89" s="274"/>
      <c r="W89" s="274"/>
      <c r="X89" s="274"/>
      <c r="Y89" s="274"/>
      <c r="Z89" s="274"/>
      <c r="AA89" s="275"/>
    </row>
    <row r="90" spans="2:27" ht="15" customHeight="1" thickBot="1">
      <c r="B90" s="18"/>
      <c r="C90" s="6"/>
      <c r="D90" s="6"/>
      <c r="E90" s="6"/>
      <c r="F90" s="6"/>
      <c r="G90" s="6"/>
      <c r="H90" s="6"/>
      <c r="I90" s="6"/>
      <c r="J90" s="6"/>
      <c r="K90" s="6"/>
      <c r="L90" s="6"/>
      <c r="M90" s="6"/>
      <c r="N90" s="6"/>
      <c r="O90" s="6"/>
      <c r="P90" s="6"/>
      <c r="Q90" s="6"/>
      <c r="R90" s="6"/>
      <c r="S90" s="6"/>
      <c r="T90" s="6"/>
      <c r="U90" s="6"/>
      <c r="V90" s="6"/>
      <c r="W90" s="6"/>
      <c r="X90" s="6"/>
      <c r="Y90" s="6"/>
      <c r="Z90" s="6"/>
      <c r="AA90" s="19"/>
    </row>
    <row r="91" spans="2:27" ht="15.75" thickTop="1">
      <c r="B91" s="276" t="s">
        <v>280</v>
      </c>
      <c r="C91" s="277"/>
      <c r="D91" s="277"/>
      <c r="E91" s="277"/>
      <c r="F91" s="277"/>
      <c r="G91" s="277"/>
      <c r="H91" s="277"/>
      <c r="I91" s="277"/>
      <c r="J91" s="277"/>
      <c r="K91" s="277"/>
      <c r="L91" s="277"/>
      <c r="M91" s="277"/>
      <c r="N91" s="277"/>
      <c r="O91" s="277"/>
      <c r="P91" s="278"/>
      <c r="Q91" s="285" t="s">
        <v>80</v>
      </c>
      <c r="R91" s="286"/>
      <c r="S91" s="286"/>
      <c r="T91" s="286"/>
      <c r="U91" s="286"/>
      <c r="V91" s="286"/>
      <c r="W91" s="286"/>
      <c r="X91" s="428"/>
      <c r="Y91" s="229" t="s">
        <v>202</v>
      </c>
      <c r="Z91" s="230"/>
      <c r="AA91" s="231"/>
    </row>
    <row r="92" spans="2:27" ht="15">
      <c r="B92" s="279"/>
      <c r="C92" s="280"/>
      <c r="D92" s="280"/>
      <c r="E92" s="280"/>
      <c r="F92" s="280"/>
      <c r="G92" s="280"/>
      <c r="H92" s="280"/>
      <c r="I92" s="280"/>
      <c r="J92" s="280"/>
      <c r="K92" s="280"/>
      <c r="L92" s="280"/>
      <c r="M92" s="280"/>
      <c r="N92" s="280"/>
      <c r="O92" s="280"/>
      <c r="P92" s="281"/>
      <c r="Q92" s="429"/>
      <c r="R92" s="430"/>
      <c r="S92" s="430"/>
      <c r="T92" s="430"/>
      <c r="U92" s="430"/>
      <c r="V92" s="430"/>
      <c r="W92" s="430"/>
      <c r="X92" s="431"/>
      <c r="Y92" s="432"/>
      <c r="Z92" s="291"/>
      <c r="AA92" s="292"/>
    </row>
    <row r="93" spans="2:27" ht="15">
      <c r="B93" s="279"/>
      <c r="C93" s="280"/>
      <c r="D93" s="280"/>
      <c r="E93" s="280"/>
      <c r="F93" s="280"/>
      <c r="G93" s="280"/>
      <c r="H93" s="280"/>
      <c r="I93" s="280"/>
      <c r="J93" s="280"/>
      <c r="K93" s="280"/>
      <c r="L93" s="280"/>
      <c r="M93" s="280"/>
      <c r="N93" s="280"/>
      <c r="O93" s="280"/>
      <c r="P93" s="281"/>
      <c r="Q93" s="433">
        <v>2</v>
      </c>
      <c r="R93" s="434"/>
      <c r="S93" s="434"/>
      <c r="T93" s="434"/>
      <c r="U93" s="434"/>
      <c r="V93" s="434"/>
      <c r="W93" s="434"/>
      <c r="X93" s="435"/>
      <c r="Y93" s="337" t="s">
        <v>86</v>
      </c>
      <c r="Z93" s="338"/>
      <c r="AA93" s="339"/>
    </row>
    <row r="94" spans="2:27" ht="16.5" customHeight="1">
      <c r="B94" s="282"/>
      <c r="C94" s="283"/>
      <c r="D94" s="283"/>
      <c r="E94" s="283"/>
      <c r="F94" s="283"/>
      <c r="G94" s="283"/>
      <c r="H94" s="283"/>
      <c r="I94" s="283"/>
      <c r="J94" s="283"/>
      <c r="K94" s="283"/>
      <c r="L94" s="283"/>
      <c r="M94" s="283"/>
      <c r="N94" s="283"/>
      <c r="O94" s="283"/>
      <c r="P94" s="284"/>
      <c r="Q94" s="334"/>
      <c r="R94" s="335"/>
      <c r="S94" s="335"/>
      <c r="T94" s="335"/>
      <c r="U94" s="335"/>
      <c r="V94" s="335"/>
      <c r="W94" s="335"/>
      <c r="X94" s="336"/>
      <c r="Y94" s="340"/>
      <c r="Z94" s="341"/>
      <c r="AA94" s="342"/>
    </row>
    <row r="95" spans="2:27" ht="12" customHeight="1">
      <c r="B95" s="303" t="s">
        <v>211</v>
      </c>
      <c r="C95" s="304"/>
      <c r="D95" s="304"/>
      <c r="E95" s="304"/>
      <c r="F95" s="304"/>
      <c r="G95" s="304"/>
      <c r="H95" s="304"/>
      <c r="I95" s="304"/>
      <c r="J95" s="304"/>
      <c r="K95" s="304"/>
      <c r="L95" s="304"/>
      <c r="M95" s="304"/>
      <c r="N95" s="304"/>
      <c r="O95" s="304"/>
      <c r="P95" s="304"/>
      <c r="Q95" s="304"/>
      <c r="R95" s="304"/>
      <c r="S95" s="304"/>
      <c r="T95" s="304"/>
      <c r="U95" s="304"/>
      <c r="V95" s="304"/>
      <c r="W95" s="304"/>
      <c r="X95" s="304"/>
      <c r="Y95" s="304"/>
      <c r="Z95" s="304"/>
      <c r="AA95" s="305"/>
    </row>
    <row r="96" spans="2:27" ht="15">
      <c r="B96" s="306"/>
      <c r="C96" s="304"/>
      <c r="D96" s="304"/>
      <c r="E96" s="304"/>
      <c r="F96" s="304"/>
      <c r="G96" s="304"/>
      <c r="H96" s="304"/>
      <c r="I96" s="304"/>
      <c r="J96" s="304"/>
      <c r="K96" s="304"/>
      <c r="L96" s="304"/>
      <c r="M96" s="304"/>
      <c r="N96" s="304"/>
      <c r="O96" s="304"/>
      <c r="P96" s="304"/>
      <c r="Q96" s="304"/>
      <c r="R96" s="304"/>
      <c r="S96" s="304"/>
      <c r="T96" s="304"/>
      <c r="U96" s="304"/>
      <c r="V96" s="304"/>
      <c r="W96" s="304"/>
      <c r="X96" s="304"/>
      <c r="Y96" s="304"/>
      <c r="Z96" s="304"/>
      <c r="AA96" s="305"/>
    </row>
    <row r="97" spans="2:27" ht="33" customHeight="1">
      <c r="B97" s="307" t="s">
        <v>321</v>
      </c>
      <c r="C97" s="308"/>
      <c r="D97" s="308"/>
      <c r="E97" s="308"/>
      <c r="F97" s="308"/>
      <c r="G97" s="308"/>
      <c r="H97" s="308"/>
      <c r="I97" s="308"/>
      <c r="J97" s="308"/>
      <c r="K97" s="308"/>
      <c r="L97" s="308"/>
      <c r="M97" s="308"/>
      <c r="N97" s="308"/>
      <c r="O97" s="308"/>
      <c r="P97" s="308"/>
      <c r="Q97" s="308"/>
      <c r="R97" s="308"/>
      <c r="S97" s="308"/>
      <c r="T97" s="308"/>
      <c r="U97" s="308"/>
      <c r="V97" s="308"/>
      <c r="W97" s="308"/>
      <c r="X97" s="308"/>
      <c r="Y97" s="308"/>
      <c r="Z97" s="308"/>
      <c r="AA97" s="309"/>
    </row>
    <row r="98" spans="2:27" ht="16.5" thickBot="1">
      <c r="B98" s="399" t="s">
        <v>213</v>
      </c>
      <c r="C98" s="400"/>
      <c r="D98" s="400"/>
      <c r="E98" s="400"/>
      <c r="F98" s="400"/>
      <c r="G98" s="400"/>
      <c r="H98" s="400"/>
      <c r="I98" s="400"/>
      <c r="J98" s="400"/>
      <c r="K98" s="400"/>
      <c r="L98" s="400"/>
      <c r="M98" s="400"/>
      <c r="N98" s="400"/>
      <c r="O98" s="400"/>
      <c r="P98" s="400"/>
      <c r="Q98" s="400"/>
      <c r="R98" s="400"/>
      <c r="S98" s="400"/>
      <c r="T98" s="400"/>
      <c r="U98" s="400"/>
      <c r="V98" s="400"/>
      <c r="W98" s="400"/>
      <c r="X98" s="400"/>
      <c r="Y98" s="400"/>
      <c r="Z98" s="400"/>
      <c r="AA98" s="401"/>
    </row>
    <row r="99" spans="2:27" ht="50.25" customHeight="1" thickBot="1" thickTop="1">
      <c r="B99" s="44" t="s">
        <v>214</v>
      </c>
      <c r="C99" s="161" t="s">
        <v>2</v>
      </c>
      <c r="D99" s="45" t="s">
        <v>75</v>
      </c>
      <c r="E99" s="464" t="s">
        <v>206</v>
      </c>
      <c r="F99" s="465"/>
      <c r="G99" s="465"/>
      <c r="H99" s="465"/>
      <c r="I99" s="466"/>
      <c r="J99" s="235" t="s">
        <v>215</v>
      </c>
      <c r="K99" s="236"/>
      <c r="L99" s="236"/>
      <c r="M99" s="236"/>
      <c r="N99" s="236"/>
      <c r="O99" s="236"/>
      <c r="P99" s="236"/>
      <c r="Q99" s="236"/>
      <c r="R99" s="236"/>
      <c r="S99" s="236"/>
      <c r="T99" s="236"/>
      <c r="U99" s="236"/>
      <c r="V99" s="229" t="s">
        <v>216</v>
      </c>
      <c r="W99" s="230"/>
      <c r="X99" s="230"/>
      <c r="Y99" s="230"/>
      <c r="Z99" s="230"/>
      <c r="AA99" s="231"/>
    </row>
    <row r="100" spans="2:27" s="141" customFormat="1" ht="39.75" customHeight="1" thickBot="1" thickTop="1">
      <c r="B100" s="254" t="s">
        <v>173</v>
      </c>
      <c r="C100" s="254" t="str">
        <f>(IF(B100="Presentaciones artísticas y culturales",DM32,IF(B100="Alumnos que participan en actividades culturales y artísticas",#REF!)))</f>
        <v>Número de presentaciones anuales de danza, múscia, teatro, festivales, entre otros</v>
      </c>
      <c r="D100" s="189" t="str">
        <f>(IF(B100="Presentaciones artísticas y culturales",DN32,IF(B100="Alumnos que participan en actividades culturales y artísticas",#REF!)))</f>
        <v>Presentaciones</v>
      </c>
      <c r="E100" s="192">
        <f>(IF(B100="Presentaciones artísticas y culturales",DO32,IF(B100="Alumnos que participan en actividades culturales y artísticas",#REF!)))</f>
        <v>2789</v>
      </c>
      <c r="F100" s="193"/>
      <c r="G100" s="193"/>
      <c r="H100" s="193"/>
      <c r="I100" s="194"/>
      <c r="J100" s="201">
        <v>2018</v>
      </c>
      <c r="K100" s="202"/>
      <c r="L100" s="202"/>
      <c r="M100" s="202"/>
      <c r="N100" s="202"/>
      <c r="O100" s="203"/>
      <c r="P100" s="201">
        <v>2019</v>
      </c>
      <c r="Q100" s="202"/>
      <c r="R100" s="202"/>
      <c r="S100" s="202"/>
      <c r="T100" s="202"/>
      <c r="U100" s="202"/>
      <c r="V100" s="232"/>
      <c r="W100" s="233"/>
      <c r="X100" s="233"/>
      <c r="Y100" s="233"/>
      <c r="Z100" s="233"/>
      <c r="AA100" s="234"/>
    </row>
    <row r="101" spans="2:27" s="141" customFormat="1" ht="39.75" customHeight="1" thickBot="1" thickTop="1">
      <c r="B101" s="255"/>
      <c r="C101" s="255"/>
      <c r="D101" s="190"/>
      <c r="E101" s="195"/>
      <c r="F101" s="196"/>
      <c r="G101" s="196"/>
      <c r="H101" s="196"/>
      <c r="I101" s="197"/>
      <c r="J101" s="204" t="s">
        <v>102</v>
      </c>
      <c r="K101" s="205"/>
      <c r="L101" s="206"/>
      <c r="M101" s="207" t="s">
        <v>103</v>
      </c>
      <c r="N101" s="208"/>
      <c r="O101" s="209"/>
      <c r="P101" s="204" t="s">
        <v>106</v>
      </c>
      <c r="Q101" s="205"/>
      <c r="R101" s="206"/>
      <c r="S101" s="207" t="s">
        <v>107</v>
      </c>
      <c r="T101" s="208"/>
      <c r="U101" s="209"/>
      <c r="V101" s="204" t="s">
        <v>104</v>
      </c>
      <c r="W101" s="205"/>
      <c r="X101" s="206"/>
      <c r="Y101" s="207" t="s">
        <v>105</v>
      </c>
      <c r="Z101" s="208"/>
      <c r="AA101" s="209"/>
    </row>
    <row r="102" spans="2:27" s="141" customFormat="1" ht="33" customHeight="1" thickBot="1" thickTop="1">
      <c r="B102" s="256"/>
      <c r="C102" s="256"/>
      <c r="D102" s="257"/>
      <c r="E102" s="251"/>
      <c r="F102" s="252"/>
      <c r="G102" s="252"/>
      <c r="H102" s="252"/>
      <c r="I102" s="253"/>
      <c r="J102" s="455">
        <v>183</v>
      </c>
      <c r="K102" s="456"/>
      <c r="L102" s="457"/>
      <c r="M102" s="461">
        <f>(J102*100)/170</f>
        <v>107.6470588235294</v>
      </c>
      <c r="N102" s="462"/>
      <c r="O102" s="463"/>
      <c r="P102" s="455">
        <v>170</v>
      </c>
      <c r="Q102" s="456"/>
      <c r="R102" s="457"/>
      <c r="S102" s="455">
        <v>100</v>
      </c>
      <c r="T102" s="456"/>
      <c r="U102" s="457"/>
      <c r="V102" s="455">
        <v>170</v>
      </c>
      <c r="W102" s="456"/>
      <c r="X102" s="457"/>
      <c r="Y102" s="455">
        <v>100</v>
      </c>
      <c r="Z102" s="456"/>
      <c r="AA102" s="457"/>
    </row>
    <row r="103" spans="2:27" ht="42.75" customHeight="1" thickBot="1" thickTop="1">
      <c r="B103" s="44" t="s">
        <v>214</v>
      </c>
      <c r="C103" s="161" t="s">
        <v>2</v>
      </c>
      <c r="D103" s="45" t="s">
        <v>75</v>
      </c>
      <c r="E103" s="464" t="s">
        <v>206</v>
      </c>
      <c r="F103" s="465"/>
      <c r="G103" s="465"/>
      <c r="H103" s="465"/>
      <c r="I103" s="466"/>
      <c r="J103" s="235" t="s">
        <v>215</v>
      </c>
      <c r="K103" s="236"/>
      <c r="L103" s="236"/>
      <c r="M103" s="236"/>
      <c r="N103" s="236"/>
      <c r="O103" s="236"/>
      <c r="P103" s="236"/>
      <c r="Q103" s="236"/>
      <c r="R103" s="236"/>
      <c r="S103" s="236"/>
      <c r="T103" s="236"/>
      <c r="U103" s="236"/>
      <c r="V103" s="229" t="s">
        <v>216</v>
      </c>
      <c r="W103" s="230"/>
      <c r="X103" s="230"/>
      <c r="Y103" s="230"/>
      <c r="Z103" s="230"/>
      <c r="AA103" s="231"/>
    </row>
    <row r="104" spans="2:27" s="141" customFormat="1" ht="42.75" customHeight="1" thickBot="1" thickTop="1">
      <c r="B104" s="254" t="s">
        <v>174</v>
      </c>
      <c r="C104" s="254" t="s">
        <v>322</v>
      </c>
      <c r="D104" s="189" t="s">
        <v>109</v>
      </c>
      <c r="E104" s="192">
        <v>70842</v>
      </c>
      <c r="F104" s="193"/>
      <c r="G104" s="193"/>
      <c r="H104" s="193"/>
      <c r="I104" s="194"/>
      <c r="J104" s="201">
        <v>2018</v>
      </c>
      <c r="K104" s="202"/>
      <c r="L104" s="202"/>
      <c r="M104" s="202"/>
      <c r="N104" s="202"/>
      <c r="O104" s="203"/>
      <c r="P104" s="201">
        <v>2019</v>
      </c>
      <c r="Q104" s="202"/>
      <c r="R104" s="202"/>
      <c r="S104" s="202"/>
      <c r="T104" s="202"/>
      <c r="U104" s="202"/>
      <c r="V104" s="232"/>
      <c r="W104" s="233"/>
      <c r="X104" s="233"/>
      <c r="Y104" s="233"/>
      <c r="Z104" s="233"/>
      <c r="AA104" s="234"/>
    </row>
    <row r="105" spans="2:27" s="141" customFormat="1" ht="42.75" customHeight="1" thickBot="1" thickTop="1">
      <c r="B105" s="255"/>
      <c r="C105" s="255"/>
      <c r="D105" s="190"/>
      <c r="E105" s="195"/>
      <c r="F105" s="196"/>
      <c r="G105" s="196"/>
      <c r="H105" s="196"/>
      <c r="I105" s="197"/>
      <c r="J105" s="204" t="s">
        <v>102</v>
      </c>
      <c r="K105" s="205"/>
      <c r="L105" s="206"/>
      <c r="M105" s="207" t="s">
        <v>103</v>
      </c>
      <c r="N105" s="208"/>
      <c r="O105" s="209"/>
      <c r="P105" s="204" t="s">
        <v>106</v>
      </c>
      <c r="Q105" s="205"/>
      <c r="R105" s="206"/>
      <c r="S105" s="207" t="s">
        <v>107</v>
      </c>
      <c r="T105" s="208"/>
      <c r="U105" s="209"/>
      <c r="V105" s="204" t="s">
        <v>104</v>
      </c>
      <c r="W105" s="205"/>
      <c r="X105" s="206"/>
      <c r="Y105" s="207" t="s">
        <v>105</v>
      </c>
      <c r="Z105" s="208"/>
      <c r="AA105" s="209"/>
    </row>
    <row r="106" spans="2:27" s="141" customFormat="1" ht="24.75" customHeight="1" thickTop="1">
      <c r="B106" s="256"/>
      <c r="C106" s="256"/>
      <c r="D106" s="257"/>
      <c r="E106" s="251"/>
      <c r="F106" s="252"/>
      <c r="G106" s="252"/>
      <c r="H106" s="252"/>
      <c r="I106" s="253"/>
      <c r="J106" s="455">
        <v>3359</v>
      </c>
      <c r="K106" s="456"/>
      <c r="L106" s="457"/>
      <c r="M106" s="461">
        <f>(3359/6064)*100</f>
        <v>55.392480211081796</v>
      </c>
      <c r="N106" s="462"/>
      <c r="O106" s="463"/>
      <c r="P106" s="455">
        <v>550</v>
      </c>
      <c r="Q106" s="456"/>
      <c r="R106" s="457"/>
      <c r="S106" s="461">
        <f>(550/6064)*100</f>
        <v>9.069920844327177</v>
      </c>
      <c r="T106" s="462"/>
      <c r="U106" s="463"/>
      <c r="V106" s="455">
        <v>1231</v>
      </c>
      <c r="W106" s="456"/>
      <c r="X106" s="457"/>
      <c r="Y106" s="461">
        <f>(V106/6256)*100</f>
        <v>19.677109974424553</v>
      </c>
      <c r="Z106" s="462"/>
      <c r="AA106" s="463"/>
    </row>
    <row r="107" spans="2:27" ht="47.25" customHeight="1" thickBot="1">
      <c r="B107" s="388" t="s">
        <v>222</v>
      </c>
      <c r="C107" s="389"/>
      <c r="D107" s="487" t="s">
        <v>285</v>
      </c>
      <c r="E107" s="488"/>
      <c r="F107" s="488"/>
      <c r="G107" s="488"/>
      <c r="H107" s="488"/>
      <c r="I107" s="488"/>
      <c r="J107" s="488"/>
      <c r="K107" s="488"/>
      <c r="L107" s="488"/>
      <c r="M107" s="488"/>
      <c r="N107" s="488"/>
      <c r="O107" s="488"/>
      <c r="P107" s="488"/>
      <c r="Q107" s="488"/>
      <c r="R107" s="488"/>
      <c r="S107" s="488"/>
      <c r="T107" s="488"/>
      <c r="U107" s="488"/>
      <c r="V107" s="488"/>
      <c r="W107" s="489"/>
      <c r="X107" s="489"/>
      <c r="Y107" s="489"/>
      <c r="Z107" s="488"/>
      <c r="AA107" s="490"/>
    </row>
    <row r="108" spans="2:27" ht="17.25" thickBot="1" thickTop="1">
      <c r="B108" s="353" t="s">
        <v>217</v>
      </c>
      <c r="C108" s="354"/>
      <c r="D108" s="354"/>
      <c r="E108" s="354"/>
      <c r="F108" s="354"/>
      <c r="G108" s="355"/>
      <c r="H108" s="355"/>
      <c r="I108" s="355"/>
      <c r="J108" s="355"/>
      <c r="K108" s="355"/>
      <c r="L108" s="355"/>
      <c r="M108" s="355"/>
      <c r="N108" s="355"/>
      <c r="O108" s="355"/>
      <c r="P108" s="355"/>
      <c r="Q108" s="355"/>
      <c r="R108" s="355"/>
      <c r="S108" s="355"/>
      <c r="T108" s="355"/>
      <c r="U108" s="355"/>
      <c r="V108" s="355"/>
      <c r="W108" s="355"/>
      <c r="X108" s="355"/>
      <c r="Y108" s="355"/>
      <c r="Z108" s="354"/>
      <c r="AA108" s="356"/>
    </row>
    <row r="109" spans="2:27" ht="23.25" customHeight="1" thickTop="1">
      <c r="B109" s="359" t="s">
        <v>74</v>
      </c>
      <c r="C109" s="360"/>
      <c r="D109" s="361" t="s">
        <v>75</v>
      </c>
      <c r="E109" s="360" t="s">
        <v>76</v>
      </c>
      <c r="F109" s="360"/>
      <c r="G109" s="316" t="s">
        <v>331</v>
      </c>
      <c r="H109" s="317"/>
      <c r="I109" s="317"/>
      <c r="J109" s="317"/>
      <c r="K109" s="317"/>
      <c r="L109" s="317"/>
      <c r="M109" s="317"/>
      <c r="N109" s="317"/>
      <c r="O109" s="317"/>
      <c r="P109" s="317"/>
      <c r="Q109" s="317"/>
      <c r="R109" s="318"/>
      <c r="S109" s="229" t="s">
        <v>218</v>
      </c>
      <c r="T109" s="230"/>
      <c r="U109" s="230"/>
      <c r="V109" s="230"/>
      <c r="W109" s="230"/>
      <c r="X109" s="230"/>
      <c r="Y109" s="231"/>
      <c r="Z109" s="475" t="s">
        <v>223</v>
      </c>
      <c r="AA109" s="476"/>
    </row>
    <row r="110" spans="2:27" ht="25.5" customHeight="1">
      <c r="B110" s="359"/>
      <c r="C110" s="360"/>
      <c r="D110" s="362"/>
      <c r="E110" s="360"/>
      <c r="F110" s="360"/>
      <c r="G110" s="295">
        <v>1</v>
      </c>
      <c r="H110" s="486"/>
      <c r="I110" s="486"/>
      <c r="J110" s="294"/>
      <c r="K110" s="295">
        <v>2</v>
      </c>
      <c r="L110" s="486"/>
      <c r="M110" s="486"/>
      <c r="N110" s="294"/>
      <c r="O110" s="295">
        <v>3</v>
      </c>
      <c r="P110" s="486"/>
      <c r="Q110" s="486"/>
      <c r="R110" s="294"/>
      <c r="S110" s="319"/>
      <c r="T110" s="320"/>
      <c r="U110" s="320"/>
      <c r="V110" s="320"/>
      <c r="W110" s="320"/>
      <c r="X110" s="320"/>
      <c r="Y110" s="321"/>
      <c r="Z110" s="477"/>
      <c r="AA110" s="478"/>
    </row>
    <row r="111" spans="2:27" ht="24" customHeight="1" thickBot="1">
      <c r="B111" s="359"/>
      <c r="C111" s="360"/>
      <c r="D111" s="363"/>
      <c r="E111" s="360"/>
      <c r="F111" s="360"/>
      <c r="G111" s="350" t="s">
        <v>77</v>
      </c>
      <c r="H111" s="351"/>
      <c r="I111" s="350" t="s">
        <v>78</v>
      </c>
      <c r="J111" s="351"/>
      <c r="K111" s="350" t="s">
        <v>77</v>
      </c>
      <c r="L111" s="351"/>
      <c r="M111" s="350" t="s">
        <v>78</v>
      </c>
      <c r="N111" s="351"/>
      <c r="O111" s="350" t="s">
        <v>77</v>
      </c>
      <c r="P111" s="352"/>
      <c r="Q111" s="350" t="s">
        <v>78</v>
      </c>
      <c r="R111" s="351"/>
      <c r="S111" s="232"/>
      <c r="T111" s="233"/>
      <c r="U111" s="233"/>
      <c r="V111" s="233"/>
      <c r="W111" s="233"/>
      <c r="X111" s="233"/>
      <c r="Y111" s="234"/>
      <c r="Z111" s="479"/>
      <c r="AA111" s="480"/>
    </row>
    <row r="112" spans="2:27" ht="25.5" customHeight="1" thickTop="1">
      <c r="B112" s="293"/>
      <c r="C112" s="294"/>
      <c r="D112" s="120"/>
      <c r="E112" s="295"/>
      <c r="F112" s="294"/>
      <c r="G112" s="29" t="s">
        <v>79</v>
      </c>
      <c r="H112" s="29" t="s">
        <v>4</v>
      </c>
      <c r="I112" s="29" t="s">
        <v>79</v>
      </c>
      <c r="J112" s="29" t="s">
        <v>4</v>
      </c>
      <c r="K112" s="29" t="s">
        <v>79</v>
      </c>
      <c r="L112" s="29" t="s">
        <v>4</v>
      </c>
      <c r="M112" s="29" t="s">
        <v>79</v>
      </c>
      <c r="N112" s="29" t="s">
        <v>4</v>
      </c>
      <c r="O112" s="29" t="s">
        <v>79</v>
      </c>
      <c r="P112" s="29" t="s">
        <v>4</v>
      </c>
      <c r="Q112" s="29" t="s">
        <v>79</v>
      </c>
      <c r="R112" s="29" t="s">
        <v>4</v>
      </c>
      <c r="S112" s="344"/>
      <c r="T112" s="345"/>
      <c r="U112" s="345"/>
      <c r="V112" s="345"/>
      <c r="W112" s="345"/>
      <c r="X112" s="345"/>
      <c r="Y112" s="346"/>
      <c r="Z112" s="295"/>
      <c r="AA112" s="347"/>
    </row>
    <row r="113" spans="2:27" s="141" customFormat="1" ht="97.5" customHeight="1">
      <c r="B113" s="403" t="s">
        <v>282</v>
      </c>
      <c r="C113" s="404"/>
      <c r="D113" s="159" t="s">
        <v>283</v>
      </c>
      <c r="E113" s="302">
        <v>12</v>
      </c>
      <c r="F113" s="302"/>
      <c r="G113" s="159">
        <v>12</v>
      </c>
      <c r="H113" s="159">
        <v>100</v>
      </c>
      <c r="I113" s="159">
        <v>12</v>
      </c>
      <c r="J113" s="159">
        <v>100</v>
      </c>
      <c r="K113" s="4"/>
      <c r="L113" s="4"/>
      <c r="M113" s="4"/>
      <c r="N113" s="4"/>
      <c r="O113" s="4"/>
      <c r="P113" s="4"/>
      <c r="Q113" s="4"/>
      <c r="R113" s="4"/>
      <c r="S113" s="222" t="s">
        <v>348</v>
      </c>
      <c r="T113" s="223"/>
      <c r="U113" s="223"/>
      <c r="V113" s="223"/>
      <c r="W113" s="223"/>
      <c r="X113" s="223"/>
      <c r="Y113" s="224"/>
      <c r="Z113" s="225" t="s">
        <v>284</v>
      </c>
      <c r="AA113" s="226"/>
    </row>
    <row r="114" spans="2:27" ht="70.5" customHeight="1">
      <c r="B114" s="484"/>
      <c r="C114" s="485"/>
      <c r="D114" s="135"/>
      <c r="E114" s="485"/>
      <c r="F114" s="485"/>
      <c r="G114" s="4"/>
      <c r="H114" s="4"/>
      <c r="I114" s="4"/>
      <c r="J114" s="4"/>
      <c r="K114" s="4"/>
      <c r="L114" s="4"/>
      <c r="M114" s="4"/>
      <c r="N114" s="4"/>
      <c r="O114" s="4"/>
      <c r="P114" s="4"/>
      <c r="Q114" s="4"/>
      <c r="R114" s="4"/>
      <c r="S114" s="379"/>
      <c r="T114" s="380"/>
      <c r="U114" s="380"/>
      <c r="V114" s="380"/>
      <c r="W114" s="380"/>
      <c r="X114" s="380"/>
      <c r="Y114" s="381"/>
      <c r="Z114" s="379"/>
      <c r="AA114" s="406"/>
    </row>
    <row r="115" spans="2:27" ht="70.5" customHeight="1">
      <c r="B115" s="405"/>
      <c r="C115" s="378"/>
      <c r="D115" s="135"/>
      <c r="E115" s="377"/>
      <c r="F115" s="378"/>
      <c r="G115" s="4"/>
      <c r="H115" s="4"/>
      <c r="I115" s="4"/>
      <c r="J115" s="4"/>
      <c r="K115" s="4"/>
      <c r="L115" s="4"/>
      <c r="M115" s="4"/>
      <c r="N115" s="4"/>
      <c r="O115" s="4"/>
      <c r="P115" s="4"/>
      <c r="Q115" s="4"/>
      <c r="R115" s="4"/>
      <c r="S115" s="379"/>
      <c r="T115" s="380"/>
      <c r="U115" s="380"/>
      <c r="V115" s="380"/>
      <c r="W115" s="380"/>
      <c r="X115" s="380"/>
      <c r="Y115" s="381"/>
      <c r="Z115" s="379"/>
      <c r="AA115" s="406"/>
    </row>
    <row r="116" spans="2:27" ht="70.5" customHeight="1">
      <c r="B116" s="405"/>
      <c r="C116" s="378"/>
      <c r="D116" s="135"/>
      <c r="E116" s="377"/>
      <c r="F116" s="378"/>
      <c r="G116" s="4"/>
      <c r="H116" s="4"/>
      <c r="I116" s="4"/>
      <c r="J116" s="4"/>
      <c r="K116" s="4"/>
      <c r="L116" s="4"/>
      <c r="M116" s="4"/>
      <c r="N116" s="4"/>
      <c r="O116" s="4"/>
      <c r="P116" s="4"/>
      <c r="Q116" s="4"/>
      <c r="R116" s="4"/>
      <c r="S116" s="379"/>
      <c r="T116" s="380"/>
      <c r="U116" s="380"/>
      <c r="V116" s="380"/>
      <c r="W116" s="380"/>
      <c r="X116" s="380"/>
      <c r="Y116" s="381"/>
      <c r="Z116" s="379"/>
      <c r="AA116" s="406"/>
    </row>
    <row r="117" spans="2:27" ht="70.5" customHeight="1" thickBot="1">
      <c r="B117" s="364"/>
      <c r="C117" s="365"/>
      <c r="D117" s="130"/>
      <c r="E117" s="365"/>
      <c r="F117" s="365"/>
      <c r="G117" s="31"/>
      <c r="H117" s="31"/>
      <c r="I117" s="31"/>
      <c r="J117" s="31"/>
      <c r="K117" s="31"/>
      <c r="L117" s="31"/>
      <c r="M117" s="31"/>
      <c r="N117" s="31"/>
      <c r="O117" s="31"/>
      <c r="P117" s="31"/>
      <c r="Q117" s="31"/>
      <c r="R117" s="31"/>
      <c r="S117" s="384"/>
      <c r="T117" s="385"/>
      <c r="U117" s="385"/>
      <c r="V117" s="385"/>
      <c r="W117" s="385"/>
      <c r="X117" s="385"/>
      <c r="Y117" s="386"/>
      <c r="Z117" s="384"/>
      <c r="AA117" s="387"/>
    </row>
    <row r="118" spans="2:27" ht="15.75" thickBot="1">
      <c r="B118" s="238" t="s">
        <v>220</v>
      </c>
      <c r="C118" s="239"/>
      <c r="D118" s="239"/>
      <c r="E118" s="239"/>
      <c r="F118" s="239"/>
      <c r="G118" s="239"/>
      <c r="H118" s="239"/>
      <c r="I118" s="239"/>
      <c r="J118" s="239"/>
      <c r="K118" s="239"/>
      <c r="L118" s="239"/>
      <c r="M118" s="239"/>
      <c r="N118" s="239"/>
      <c r="O118" s="239"/>
      <c r="P118" s="239"/>
      <c r="Q118" s="239"/>
      <c r="R118" s="239"/>
      <c r="S118" s="239"/>
      <c r="T118" s="239"/>
      <c r="U118" s="239"/>
      <c r="V118" s="239"/>
      <c r="W118" s="239"/>
      <c r="X118" s="239"/>
      <c r="Y118" s="239"/>
      <c r="Z118" s="239"/>
      <c r="AA118" s="240"/>
    </row>
    <row r="119" spans="2:27" ht="72.75" customHeight="1" thickBot="1">
      <c r="B119" s="241"/>
      <c r="C119" s="242"/>
      <c r="D119" s="242"/>
      <c r="E119" s="242"/>
      <c r="F119" s="242"/>
      <c r="G119" s="242"/>
      <c r="H119" s="242"/>
      <c r="I119" s="242"/>
      <c r="J119" s="242"/>
      <c r="K119" s="242"/>
      <c r="L119" s="242"/>
      <c r="M119" s="242"/>
      <c r="N119" s="242"/>
      <c r="O119" s="242"/>
      <c r="P119" s="242"/>
      <c r="Q119" s="242"/>
      <c r="R119" s="242"/>
      <c r="S119" s="242"/>
      <c r="T119" s="242"/>
      <c r="U119" s="242"/>
      <c r="V119" s="242"/>
      <c r="W119" s="242"/>
      <c r="X119" s="242"/>
      <c r="Y119" s="242"/>
      <c r="Z119" s="242"/>
      <c r="AA119" s="243"/>
    </row>
    <row r="120" spans="2:27" ht="22.5" customHeight="1">
      <c r="B120" s="18"/>
      <c r="C120" s="6"/>
      <c r="D120" s="6"/>
      <c r="E120" s="6"/>
      <c r="F120" s="6"/>
      <c r="G120" s="6"/>
      <c r="H120" s="6"/>
      <c r="I120" s="6"/>
      <c r="J120" s="6"/>
      <c r="K120" s="6"/>
      <c r="L120" s="6"/>
      <c r="M120" s="6"/>
      <c r="N120" s="6"/>
      <c r="O120" s="6"/>
      <c r="P120" s="6"/>
      <c r="Q120" s="6"/>
      <c r="R120" s="6"/>
      <c r="S120" s="6"/>
      <c r="T120" s="6"/>
      <c r="U120" s="6"/>
      <c r="V120" s="6"/>
      <c r="W120" s="6"/>
      <c r="X120" s="6"/>
      <c r="Y120" s="6"/>
      <c r="Z120" s="6"/>
      <c r="AA120" s="19"/>
    </row>
    <row r="121" spans="2:27" ht="22.5" customHeight="1">
      <c r="B121" s="18"/>
      <c r="C121" s="6"/>
      <c r="D121" s="6"/>
      <c r="E121" s="6"/>
      <c r="F121" s="6"/>
      <c r="G121" s="6"/>
      <c r="H121" s="6"/>
      <c r="I121" s="6"/>
      <c r="J121" s="6"/>
      <c r="K121" s="6"/>
      <c r="L121" s="6"/>
      <c r="M121" s="6"/>
      <c r="N121" s="6"/>
      <c r="O121" s="6"/>
      <c r="P121" s="6"/>
      <c r="Q121" s="6"/>
      <c r="R121" s="6"/>
      <c r="S121" s="6"/>
      <c r="T121" s="6"/>
      <c r="U121" s="6"/>
      <c r="V121" s="6"/>
      <c r="W121" s="6"/>
      <c r="X121" s="6"/>
      <c r="Y121" s="6"/>
      <c r="Z121" s="6"/>
      <c r="AA121" s="19"/>
    </row>
    <row r="122" spans="2:27" ht="13.5" customHeight="1">
      <c r="B122" s="261" t="s">
        <v>265</v>
      </c>
      <c r="C122" s="262"/>
      <c r="D122" s="262"/>
      <c r="E122" s="262"/>
      <c r="F122" s="6"/>
      <c r="G122" s="6"/>
      <c r="H122" s="6"/>
      <c r="I122" s="6"/>
      <c r="J122" s="6"/>
      <c r="K122" s="6"/>
      <c r="L122" s="6"/>
      <c r="M122" s="6"/>
      <c r="N122" s="6"/>
      <c r="O122" s="6"/>
      <c r="P122" s="6"/>
      <c r="Q122" s="262"/>
      <c r="R122" s="262"/>
      <c r="S122" s="262"/>
      <c r="T122" s="262"/>
      <c r="U122" s="262"/>
      <c r="V122" s="262"/>
      <c r="W122" s="262"/>
      <c r="X122" s="262"/>
      <c r="Y122" s="262"/>
      <c r="Z122" s="262"/>
      <c r="AA122" s="263"/>
    </row>
    <row r="123" spans="2:27" ht="15" customHeight="1">
      <c r="B123" s="244" t="s">
        <v>237</v>
      </c>
      <c r="C123" s="245"/>
      <c r="D123" s="245"/>
      <c r="E123" s="245"/>
      <c r="F123" s="6"/>
      <c r="G123" s="6"/>
      <c r="H123" s="6"/>
      <c r="I123" s="6"/>
      <c r="J123" s="6"/>
      <c r="K123" s="6"/>
      <c r="L123" s="6"/>
      <c r="M123" s="6"/>
      <c r="N123" s="6"/>
      <c r="O123" s="6"/>
      <c r="P123" s="6"/>
      <c r="Q123" s="246"/>
      <c r="R123" s="246"/>
      <c r="S123" s="246"/>
      <c r="T123" s="246"/>
      <c r="U123" s="246"/>
      <c r="V123" s="246"/>
      <c r="W123" s="246"/>
      <c r="X123" s="246"/>
      <c r="Y123" s="246"/>
      <c r="Z123" s="246"/>
      <c r="AA123" s="247"/>
    </row>
    <row r="124" spans="2:27" ht="12.75" customHeight="1">
      <c r="B124" s="136"/>
      <c r="C124" s="137"/>
      <c r="D124" s="137"/>
      <c r="E124" s="137"/>
      <c r="F124" s="6"/>
      <c r="G124" s="6"/>
      <c r="H124" s="6"/>
      <c r="I124" s="6"/>
      <c r="J124" s="6"/>
      <c r="K124" s="6"/>
      <c r="L124" s="6"/>
      <c r="M124" s="6"/>
      <c r="N124" s="6"/>
      <c r="O124" s="6"/>
      <c r="P124" s="6"/>
      <c r="Q124" s="138"/>
      <c r="R124" s="138"/>
      <c r="S124" s="138"/>
      <c r="T124" s="138"/>
      <c r="U124" s="138"/>
      <c r="V124" s="138"/>
      <c r="W124" s="138"/>
      <c r="X124" s="138"/>
      <c r="Y124" s="138"/>
      <c r="Z124" s="138"/>
      <c r="AA124" s="139"/>
    </row>
    <row r="125" spans="2:27" ht="12.75" customHeight="1" thickBot="1">
      <c r="B125" s="32"/>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4"/>
    </row>
    <row r="126" spans="2:27" ht="12.75" customHeight="1" thickTop="1">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row>
    <row r="127" spans="2:27" ht="15.75" thickBot="1">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row>
    <row r="128" spans="2:27" ht="28.5" customHeight="1" thickTop="1">
      <c r="B128" s="267" t="s">
        <v>248</v>
      </c>
      <c r="C128" s="268"/>
      <c r="D128" s="268"/>
      <c r="E128" s="268"/>
      <c r="F128" s="268"/>
      <c r="G128" s="268"/>
      <c r="H128" s="268"/>
      <c r="I128" s="268"/>
      <c r="J128" s="268"/>
      <c r="K128" s="268"/>
      <c r="L128" s="268"/>
      <c r="M128" s="268"/>
      <c r="N128" s="268"/>
      <c r="O128" s="268"/>
      <c r="P128" s="268"/>
      <c r="Q128" s="268"/>
      <c r="R128" s="268"/>
      <c r="S128" s="268"/>
      <c r="T128" s="268"/>
      <c r="U128" s="268"/>
      <c r="V128" s="268"/>
      <c r="W128" s="268"/>
      <c r="X128" s="268"/>
      <c r="Y128" s="268"/>
      <c r="Z128" s="268"/>
      <c r="AA128" s="269"/>
    </row>
    <row r="129" spans="2:27" ht="22.5" customHeight="1">
      <c r="B129" s="15"/>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7"/>
    </row>
    <row r="130" spans="2:27" ht="15">
      <c r="B130" s="270" t="s">
        <v>72</v>
      </c>
      <c r="C130" s="271"/>
      <c r="D130" s="271"/>
      <c r="E130" s="271"/>
      <c r="F130" s="271"/>
      <c r="G130" s="271"/>
      <c r="H130" s="271"/>
      <c r="I130" s="271"/>
      <c r="J130" s="271"/>
      <c r="K130" s="271"/>
      <c r="L130" s="271"/>
      <c r="M130" s="271"/>
      <c r="N130" s="271"/>
      <c r="O130" s="271"/>
      <c r="P130" s="271"/>
      <c r="Q130" s="271"/>
      <c r="R130" s="271"/>
      <c r="S130" s="271"/>
      <c r="T130" s="271"/>
      <c r="U130" s="271"/>
      <c r="V130" s="271"/>
      <c r="W130" s="271"/>
      <c r="X130" s="271"/>
      <c r="Y130" s="271"/>
      <c r="Z130" s="271"/>
      <c r="AA130" s="272"/>
    </row>
    <row r="131" spans="2:27" ht="15">
      <c r="B131" s="18"/>
      <c r="C131" s="6"/>
      <c r="D131" s="6"/>
      <c r="E131" s="6"/>
      <c r="F131" s="6"/>
      <c r="G131" s="6"/>
      <c r="H131" s="6"/>
      <c r="I131" s="6"/>
      <c r="J131" s="6"/>
      <c r="K131" s="6"/>
      <c r="L131" s="6"/>
      <c r="M131" s="6"/>
      <c r="N131" s="6"/>
      <c r="O131" s="6"/>
      <c r="P131" s="6"/>
      <c r="Q131" s="6"/>
      <c r="R131" s="6"/>
      <c r="S131" s="6"/>
      <c r="T131" s="6"/>
      <c r="U131" s="6"/>
      <c r="V131" s="6"/>
      <c r="W131" s="6"/>
      <c r="X131" s="6"/>
      <c r="Y131" s="6"/>
      <c r="Z131" s="6"/>
      <c r="AA131" s="19"/>
    </row>
    <row r="132" spans="2:27" ht="15">
      <c r="B132" s="273" t="s">
        <v>250</v>
      </c>
      <c r="C132" s="274"/>
      <c r="D132" s="274"/>
      <c r="E132" s="274"/>
      <c r="F132" s="274"/>
      <c r="G132" s="274"/>
      <c r="H132" s="274"/>
      <c r="I132" s="274"/>
      <c r="J132" s="274"/>
      <c r="K132" s="274"/>
      <c r="L132" s="274"/>
      <c r="M132" s="274"/>
      <c r="N132" s="274"/>
      <c r="O132" s="274"/>
      <c r="P132" s="274"/>
      <c r="Q132" s="274"/>
      <c r="R132" s="274"/>
      <c r="S132" s="274"/>
      <c r="T132" s="274"/>
      <c r="U132" s="274"/>
      <c r="V132" s="274"/>
      <c r="W132" s="274"/>
      <c r="X132" s="274"/>
      <c r="Y132" s="274"/>
      <c r="Z132" s="274"/>
      <c r="AA132" s="275"/>
    </row>
    <row r="133" spans="2:27" ht="15.75" thickBot="1">
      <c r="B133" s="18"/>
      <c r="C133" s="6"/>
      <c r="D133" s="6"/>
      <c r="E133" s="6"/>
      <c r="F133" s="6"/>
      <c r="G133" s="6"/>
      <c r="H133" s="6"/>
      <c r="I133" s="6"/>
      <c r="J133" s="6"/>
      <c r="K133" s="6"/>
      <c r="L133" s="6"/>
      <c r="M133" s="6"/>
      <c r="N133" s="6"/>
      <c r="O133" s="6"/>
      <c r="P133" s="6"/>
      <c r="Q133" s="6"/>
      <c r="R133" s="6"/>
      <c r="S133" s="6"/>
      <c r="T133" s="6"/>
      <c r="U133" s="6"/>
      <c r="V133" s="6"/>
      <c r="W133" s="6"/>
      <c r="X133" s="6"/>
      <c r="Y133" s="6"/>
      <c r="Z133" s="6"/>
      <c r="AA133" s="19"/>
    </row>
    <row r="134" spans="2:27" ht="31.5" customHeight="1" thickTop="1">
      <c r="B134" s="276" t="s">
        <v>286</v>
      </c>
      <c r="C134" s="277"/>
      <c r="D134" s="277"/>
      <c r="E134" s="277"/>
      <c r="F134" s="277"/>
      <c r="G134" s="277"/>
      <c r="H134" s="277"/>
      <c r="I134" s="277"/>
      <c r="J134" s="277"/>
      <c r="K134" s="277"/>
      <c r="L134" s="277"/>
      <c r="M134" s="277"/>
      <c r="N134" s="277"/>
      <c r="O134" s="277"/>
      <c r="P134" s="278"/>
      <c r="Q134" s="285" t="s">
        <v>73</v>
      </c>
      <c r="R134" s="286"/>
      <c r="S134" s="286"/>
      <c r="T134" s="286"/>
      <c r="U134" s="286"/>
      <c r="V134" s="286"/>
      <c r="W134" s="286"/>
      <c r="X134" s="287"/>
      <c r="Y134" s="230" t="s">
        <v>202</v>
      </c>
      <c r="Z134" s="230"/>
      <c r="AA134" s="231"/>
    </row>
    <row r="135" spans="2:27" ht="12" customHeight="1" thickBot="1">
      <c r="B135" s="279"/>
      <c r="C135" s="280"/>
      <c r="D135" s="280"/>
      <c r="E135" s="280"/>
      <c r="F135" s="280"/>
      <c r="G135" s="280"/>
      <c r="H135" s="280"/>
      <c r="I135" s="280"/>
      <c r="J135" s="280"/>
      <c r="K135" s="280"/>
      <c r="L135" s="280"/>
      <c r="M135" s="280"/>
      <c r="N135" s="280"/>
      <c r="O135" s="280"/>
      <c r="P135" s="281"/>
      <c r="Q135" s="288"/>
      <c r="R135" s="289"/>
      <c r="S135" s="289"/>
      <c r="T135" s="289"/>
      <c r="U135" s="289"/>
      <c r="V135" s="289"/>
      <c r="W135" s="289"/>
      <c r="X135" s="290"/>
      <c r="Y135" s="291"/>
      <c r="Z135" s="291"/>
      <c r="AA135" s="292"/>
    </row>
    <row r="136" spans="2:27" ht="11.25" customHeight="1" thickTop="1">
      <c r="B136" s="279"/>
      <c r="C136" s="280"/>
      <c r="D136" s="280"/>
      <c r="E136" s="280"/>
      <c r="F136" s="280"/>
      <c r="G136" s="280"/>
      <c r="H136" s="280"/>
      <c r="I136" s="280"/>
      <c r="J136" s="280"/>
      <c r="K136" s="280"/>
      <c r="L136" s="280"/>
      <c r="M136" s="280"/>
      <c r="N136" s="280"/>
      <c r="O136" s="280"/>
      <c r="P136" s="281"/>
      <c r="Q136" s="331">
        <v>2</v>
      </c>
      <c r="R136" s="332"/>
      <c r="S136" s="332"/>
      <c r="T136" s="332"/>
      <c r="U136" s="332"/>
      <c r="V136" s="332"/>
      <c r="W136" s="332"/>
      <c r="X136" s="333"/>
      <c r="Y136" s="337" t="s">
        <v>86</v>
      </c>
      <c r="Z136" s="338"/>
      <c r="AA136" s="339"/>
    </row>
    <row r="137" spans="2:27" ht="12" customHeight="1">
      <c r="B137" s="282"/>
      <c r="C137" s="283"/>
      <c r="D137" s="283"/>
      <c r="E137" s="283"/>
      <c r="F137" s="283"/>
      <c r="G137" s="283"/>
      <c r="H137" s="283"/>
      <c r="I137" s="283"/>
      <c r="J137" s="283"/>
      <c r="K137" s="283"/>
      <c r="L137" s="283"/>
      <c r="M137" s="283"/>
      <c r="N137" s="283"/>
      <c r="O137" s="283"/>
      <c r="P137" s="284"/>
      <c r="Q137" s="334"/>
      <c r="R137" s="335"/>
      <c r="S137" s="335"/>
      <c r="T137" s="335"/>
      <c r="U137" s="335"/>
      <c r="V137" s="335"/>
      <c r="W137" s="335"/>
      <c r="X137" s="336"/>
      <c r="Y137" s="340"/>
      <c r="Z137" s="341"/>
      <c r="AA137" s="342"/>
    </row>
    <row r="138" spans="2:27" ht="15">
      <c r="B138" s="393" t="s">
        <v>211</v>
      </c>
      <c r="C138" s="394"/>
      <c r="D138" s="394"/>
      <c r="E138" s="394"/>
      <c r="F138" s="394"/>
      <c r="G138" s="394"/>
      <c r="H138" s="394"/>
      <c r="I138" s="394"/>
      <c r="J138" s="394"/>
      <c r="K138" s="394"/>
      <c r="L138" s="394"/>
      <c r="M138" s="394"/>
      <c r="N138" s="394"/>
      <c r="O138" s="394"/>
      <c r="P138" s="394"/>
      <c r="Q138" s="394"/>
      <c r="R138" s="394"/>
      <c r="S138" s="394"/>
      <c r="T138" s="394"/>
      <c r="U138" s="394"/>
      <c r="V138" s="394"/>
      <c r="W138" s="394"/>
      <c r="X138" s="394"/>
      <c r="Y138" s="394"/>
      <c r="Z138" s="394"/>
      <c r="AA138" s="395"/>
    </row>
    <row r="139" spans="2:27" ht="15">
      <c r="B139" s="396"/>
      <c r="C139" s="397"/>
      <c r="D139" s="397"/>
      <c r="E139" s="397"/>
      <c r="F139" s="397"/>
      <c r="G139" s="397"/>
      <c r="H139" s="397"/>
      <c r="I139" s="397"/>
      <c r="J139" s="397"/>
      <c r="K139" s="397"/>
      <c r="L139" s="397"/>
      <c r="M139" s="397"/>
      <c r="N139" s="397"/>
      <c r="O139" s="397"/>
      <c r="P139" s="397"/>
      <c r="Q139" s="397"/>
      <c r="R139" s="397"/>
      <c r="S139" s="397"/>
      <c r="T139" s="397"/>
      <c r="U139" s="397"/>
      <c r="V139" s="397"/>
      <c r="W139" s="397"/>
      <c r="X139" s="397"/>
      <c r="Y139" s="397"/>
      <c r="Z139" s="397"/>
      <c r="AA139" s="398"/>
    </row>
    <row r="140" spans="2:27" ht="15">
      <c r="B140" s="307" t="s">
        <v>321</v>
      </c>
      <c r="C140" s="308"/>
      <c r="D140" s="308"/>
      <c r="E140" s="308"/>
      <c r="F140" s="308"/>
      <c r="G140" s="308"/>
      <c r="H140" s="308"/>
      <c r="I140" s="308"/>
      <c r="J140" s="308"/>
      <c r="K140" s="308"/>
      <c r="L140" s="308"/>
      <c r="M140" s="308"/>
      <c r="N140" s="308"/>
      <c r="O140" s="308"/>
      <c r="P140" s="308"/>
      <c r="Q140" s="308"/>
      <c r="R140" s="308"/>
      <c r="S140" s="308"/>
      <c r="T140" s="308"/>
      <c r="U140" s="308"/>
      <c r="V140" s="308"/>
      <c r="W140" s="308"/>
      <c r="X140" s="308"/>
      <c r="Y140" s="308"/>
      <c r="Z140" s="308"/>
      <c r="AA140" s="309"/>
    </row>
    <row r="141" spans="2:27" ht="16.5" thickBot="1">
      <c r="B141" s="399" t="s">
        <v>213</v>
      </c>
      <c r="C141" s="400"/>
      <c r="D141" s="400"/>
      <c r="E141" s="400"/>
      <c r="F141" s="400"/>
      <c r="G141" s="400"/>
      <c r="H141" s="400"/>
      <c r="I141" s="400"/>
      <c r="J141" s="400"/>
      <c r="K141" s="400"/>
      <c r="L141" s="400"/>
      <c r="M141" s="400"/>
      <c r="N141" s="400"/>
      <c r="O141" s="400"/>
      <c r="P141" s="400"/>
      <c r="Q141" s="400"/>
      <c r="R141" s="400"/>
      <c r="S141" s="400"/>
      <c r="T141" s="400"/>
      <c r="U141" s="400"/>
      <c r="V141" s="400"/>
      <c r="W141" s="400"/>
      <c r="X141" s="400"/>
      <c r="Y141" s="400"/>
      <c r="Z141" s="400"/>
      <c r="AA141" s="401"/>
    </row>
    <row r="142" spans="2:27" ht="48" customHeight="1" thickBot="1" thickTop="1">
      <c r="B142" s="44" t="s">
        <v>214</v>
      </c>
      <c r="C142" s="161" t="s">
        <v>2</v>
      </c>
      <c r="D142" s="45" t="s">
        <v>75</v>
      </c>
      <c r="E142" s="464" t="s">
        <v>206</v>
      </c>
      <c r="F142" s="465"/>
      <c r="G142" s="465"/>
      <c r="H142" s="465"/>
      <c r="I142" s="466"/>
      <c r="J142" s="235" t="s">
        <v>215</v>
      </c>
      <c r="K142" s="236"/>
      <c r="L142" s="236"/>
      <c r="M142" s="236"/>
      <c r="N142" s="236"/>
      <c r="O142" s="236"/>
      <c r="P142" s="236"/>
      <c r="Q142" s="236"/>
      <c r="R142" s="236"/>
      <c r="S142" s="236"/>
      <c r="T142" s="236"/>
      <c r="U142" s="236"/>
      <c r="V142" s="229" t="s">
        <v>216</v>
      </c>
      <c r="W142" s="230"/>
      <c r="X142" s="230"/>
      <c r="Y142" s="230"/>
      <c r="Z142" s="230"/>
      <c r="AA142" s="231"/>
    </row>
    <row r="143" spans="2:27" s="141" customFormat="1" ht="23.25" customHeight="1" thickBot="1" thickTop="1">
      <c r="B143" s="254" t="s">
        <v>176</v>
      </c>
      <c r="C143" s="254" t="str">
        <f>(IF(B143="Torneos deportivos",DM35,IF(B143="Participantes en torneos deportivos",DM36)))</f>
        <v>Número de torneos deportivos anuales internos y externos en los que participará la institución</v>
      </c>
      <c r="D143" s="189" t="str">
        <f>(IF(B143="Torneos deportivos",DN35,IF(B143="Participantes en torneos deportivos",DN36)))</f>
        <v>Torneos</v>
      </c>
      <c r="E143" s="192">
        <f>(IF(B143="Torneos deportivos",DO35,IF(B143="Participantes en torneos deportivos",DO36)))</f>
        <v>1960</v>
      </c>
      <c r="F143" s="193"/>
      <c r="G143" s="193"/>
      <c r="H143" s="193"/>
      <c r="I143" s="194"/>
      <c r="J143" s="201">
        <v>2018</v>
      </c>
      <c r="K143" s="202"/>
      <c r="L143" s="202"/>
      <c r="M143" s="202"/>
      <c r="N143" s="202"/>
      <c r="O143" s="203"/>
      <c r="P143" s="201">
        <v>2019</v>
      </c>
      <c r="Q143" s="202"/>
      <c r="R143" s="202"/>
      <c r="S143" s="202"/>
      <c r="T143" s="202"/>
      <c r="U143" s="202"/>
      <c r="V143" s="232"/>
      <c r="W143" s="233"/>
      <c r="X143" s="233"/>
      <c r="Y143" s="233"/>
      <c r="Z143" s="233"/>
      <c r="AA143" s="234"/>
    </row>
    <row r="144" spans="2:27" s="141" customFormat="1" ht="42" customHeight="1" thickBot="1" thickTop="1">
      <c r="B144" s="255"/>
      <c r="C144" s="255"/>
      <c r="D144" s="190"/>
      <c r="E144" s="195"/>
      <c r="F144" s="196"/>
      <c r="G144" s="196"/>
      <c r="H144" s="196"/>
      <c r="I144" s="197"/>
      <c r="J144" s="204" t="s">
        <v>102</v>
      </c>
      <c r="K144" s="205"/>
      <c r="L144" s="206"/>
      <c r="M144" s="207" t="s">
        <v>103</v>
      </c>
      <c r="N144" s="208"/>
      <c r="O144" s="209"/>
      <c r="P144" s="204" t="s">
        <v>106</v>
      </c>
      <c r="Q144" s="205"/>
      <c r="R144" s="206"/>
      <c r="S144" s="207" t="s">
        <v>107</v>
      </c>
      <c r="T144" s="208"/>
      <c r="U144" s="209"/>
      <c r="V144" s="204" t="s">
        <v>104</v>
      </c>
      <c r="W144" s="205"/>
      <c r="X144" s="206"/>
      <c r="Y144" s="207" t="s">
        <v>105</v>
      </c>
      <c r="Z144" s="208"/>
      <c r="AA144" s="209"/>
    </row>
    <row r="145" spans="2:27" s="141" customFormat="1" ht="42" customHeight="1" thickBot="1" thickTop="1">
      <c r="B145" s="256"/>
      <c r="C145" s="256"/>
      <c r="D145" s="257"/>
      <c r="E145" s="251"/>
      <c r="F145" s="252"/>
      <c r="G145" s="252"/>
      <c r="H145" s="252"/>
      <c r="I145" s="253"/>
      <c r="J145" s="455">
        <v>135</v>
      </c>
      <c r="K145" s="456"/>
      <c r="L145" s="457"/>
      <c r="M145" s="264"/>
      <c r="N145" s="265"/>
      <c r="O145" s="266"/>
      <c r="P145" s="455">
        <v>90</v>
      </c>
      <c r="Q145" s="456"/>
      <c r="R145" s="457"/>
      <c r="S145" s="264"/>
      <c r="T145" s="265"/>
      <c r="U145" s="266"/>
      <c r="V145" s="455">
        <v>109</v>
      </c>
      <c r="W145" s="456"/>
      <c r="X145" s="457"/>
      <c r="Y145" s="455"/>
      <c r="Z145" s="456"/>
      <c r="AA145" s="457"/>
    </row>
    <row r="146" spans="2:27" ht="56.25" customHeight="1" thickBot="1" thickTop="1">
      <c r="B146" s="44" t="s">
        <v>214</v>
      </c>
      <c r="C146" s="161" t="s">
        <v>2</v>
      </c>
      <c r="D146" s="45" t="s">
        <v>75</v>
      </c>
      <c r="E146" s="464" t="s">
        <v>206</v>
      </c>
      <c r="F146" s="465"/>
      <c r="G146" s="465"/>
      <c r="H146" s="465"/>
      <c r="I146" s="466"/>
      <c r="J146" s="235" t="s">
        <v>215</v>
      </c>
      <c r="K146" s="236"/>
      <c r="L146" s="236"/>
      <c r="M146" s="236"/>
      <c r="N146" s="236"/>
      <c r="O146" s="236"/>
      <c r="P146" s="236"/>
      <c r="Q146" s="236"/>
      <c r="R146" s="236"/>
      <c r="S146" s="236"/>
      <c r="T146" s="236"/>
      <c r="U146" s="236"/>
      <c r="V146" s="229" t="s">
        <v>216</v>
      </c>
      <c r="W146" s="230"/>
      <c r="X146" s="230"/>
      <c r="Y146" s="230"/>
      <c r="Z146" s="230"/>
      <c r="AA146" s="231"/>
    </row>
    <row r="147" spans="2:27" s="141" customFormat="1" ht="25.5" customHeight="1" thickBot="1" thickTop="1">
      <c r="B147" s="254" t="s">
        <v>177</v>
      </c>
      <c r="C147" s="254" t="str">
        <f>(IF(B147="Torneos deportivos",DM35,IF(B147="Participantes en torneos deportivos",DM36)))</f>
        <v>Número de alumnos que participarán en los torneos internos y externos en los que participará la institución/ total de alumnos *100</v>
      </c>
      <c r="D147" s="189" t="str">
        <f>(IF(B147="Torneos deportivos",DN35,IF(B147="Participantes en torneos deportivos",DN36)))</f>
        <v>Alumnos</v>
      </c>
      <c r="E147" s="192">
        <f>(IF(B147="Torneos deportivos",DO35,IF(B147="Participantes en torneos deportivos",DO36)))</f>
        <v>69292</v>
      </c>
      <c r="F147" s="193"/>
      <c r="G147" s="193"/>
      <c r="H147" s="193"/>
      <c r="I147" s="194"/>
      <c r="J147" s="201">
        <v>2018</v>
      </c>
      <c r="K147" s="202"/>
      <c r="L147" s="202"/>
      <c r="M147" s="202"/>
      <c r="N147" s="202"/>
      <c r="O147" s="203"/>
      <c r="P147" s="201">
        <v>2019</v>
      </c>
      <c r="Q147" s="202"/>
      <c r="R147" s="202"/>
      <c r="S147" s="202"/>
      <c r="T147" s="202"/>
      <c r="U147" s="202"/>
      <c r="V147" s="232"/>
      <c r="W147" s="233"/>
      <c r="X147" s="233"/>
      <c r="Y147" s="233"/>
      <c r="Z147" s="233"/>
      <c r="AA147" s="234"/>
    </row>
    <row r="148" spans="2:27" s="141" customFormat="1" ht="45" customHeight="1" thickBot="1" thickTop="1">
      <c r="B148" s="255"/>
      <c r="C148" s="255"/>
      <c r="D148" s="190"/>
      <c r="E148" s="195"/>
      <c r="F148" s="196"/>
      <c r="G148" s="196"/>
      <c r="H148" s="196"/>
      <c r="I148" s="197"/>
      <c r="J148" s="204" t="s">
        <v>102</v>
      </c>
      <c r="K148" s="205"/>
      <c r="L148" s="206"/>
      <c r="M148" s="207" t="s">
        <v>103</v>
      </c>
      <c r="N148" s="208"/>
      <c r="O148" s="209"/>
      <c r="P148" s="204" t="s">
        <v>106</v>
      </c>
      <c r="Q148" s="205"/>
      <c r="R148" s="206"/>
      <c r="S148" s="207" t="s">
        <v>107</v>
      </c>
      <c r="T148" s="208"/>
      <c r="U148" s="209"/>
      <c r="V148" s="204" t="s">
        <v>104</v>
      </c>
      <c r="W148" s="205"/>
      <c r="X148" s="206"/>
      <c r="Y148" s="207" t="s">
        <v>105</v>
      </c>
      <c r="Z148" s="208"/>
      <c r="AA148" s="209"/>
    </row>
    <row r="149" spans="2:29" s="141" customFormat="1" ht="45" customHeight="1" thickTop="1">
      <c r="B149" s="256"/>
      <c r="C149" s="256"/>
      <c r="D149" s="257"/>
      <c r="E149" s="251"/>
      <c r="F149" s="252"/>
      <c r="G149" s="252"/>
      <c r="H149" s="252"/>
      <c r="I149" s="253"/>
      <c r="J149" s="455">
        <v>1237</v>
      </c>
      <c r="K149" s="456"/>
      <c r="L149" s="457"/>
      <c r="M149" s="461">
        <f>(1237/6064)*100</f>
        <v>20.399076517150398</v>
      </c>
      <c r="N149" s="462"/>
      <c r="O149" s="463"/>
      <c r="P149" s="455">
        <v>800</v>
      </c>
      <c r="Q149" s="456"/>
      <c r="R149" s="457"/>
      <c r="S149" s="461">
        <f>(800/6803)*100</f>
        <v>11.75951785976775</v>
      </c>
      <c r="T149" s="462"/>
      <c r="U149" s="463"/>
      <c r="V149" s="455">
        <v>326</v>
      </c>
      <c r="W149" s="456"/>
      <c r="X149" s="457"/>
      <c r="Y149" s="455">
        <f>(326/6256)*100</f>
        <v>5.210997442455243</v>
      </c>
      <c r="Z149" s="456"/>
      <c r="AA149" s="457"/>
      <c r="AC149" s="156"/>
    </row>
    <row r="150" spans="2:27" ht="33.75" customHeight="1" thickBot="1">
      <c r="B150" s="388" t="s">
        <v>222</v>
      </c>
      <c r="C150" s="389"/>
      <c r="D150" s="481" t="s">
        <v>287</v>
      </c>
      <c r="E150" s="482"/>
      <c r="F150" s="482"/>
      <c r="G150" s="482"/>
      <c r="H150" s="482"/>
      <c r="I150" s="482"/>
      <c r="J150" s="482"/>
      <c r="K150" s="482"/>
      <c r="L150" s="482"/>
      <c r="M150" s="482"/>
      <c r="N150" s="482"/>
      <c r="O150" s="482"/>
      <c r="P150" s="482"/>
      <c r="Q150" s="482"/>
      <c r="R150" s="482"/>
      <c r="S150" s="482"/>
      <c r="T150" s="482"/>
      <c r="U150" s="482"/>
      <c r="V150" s="482"/>
      <c r="W150" s="482"/>
      <c r="X150" s="482"/>
      <c r="Y150" s="482"/>
      <c r="Z150" s="482"/>
      <c r="AA150" s="483"/>
    </row>
    <row r="151" spans="2:27" ht="17.25" thickBot="1" thickTop="1">
      <c r="B151" s="353" t="s">
        <v>217</v>
      </c>
      <c r="C151" s="354"/>
      <c r="D151" s="354"/>
      <c r="E151" s="354"/>
      <c r="F151" s="354"/>
      <c r="G151" s="355"/>
      <c r="H151" s="355"/>
      <c r="I151" s="355"/>
      <c r="J151" s="355"/>
      <c r="K151" s="355"/>
      <c r="L151" s="355"/>
      <c r="M151" s="355"/>
      <c r="N151" s="355"/>
      <c r="O151" s="355"/>
      <c r="P151" s="355"/>
      <c r="Q151" s="355"/>
      <c r="R151" s="355"/>
      <c r="S151" s="355"/>
      <c r="T151" s="355"/>
      <c r="U151" s="355"/>
      <c r="V151" s="355"/>
      <c r="W151" s="355"/>
      <c r="X151" s="355"/>
      <c r="Y151" s="355"/>
      <c r="Z151" s="354"/>
      <c r="AA151" s="356"/>
    </row>
    <row r="152" spans="2:27" ht="15.75" customHeight="1" thickTop="1">
      <c r="B152" s="359" t="s">
        <v>74</v>
      </c>
      <c r="C152" s="360"/>
      <c r="D152" s="361" t="s">
        <v>75</v>
      </c>
      <c r="E152" s="360" t="s">
        <v>76</v>
      </c>
      <c r="F152" s="360"/>
      <c r="G152" s="316" t="s">
        <v>331</v>
      </c>
      <c r="H152" s="317"/>
      <c r="I152" s="317"/>
      <c r="J152" s="317"/>
      <c r="K152" s="317"/>
      <c r="L152" s="317"/>
      <c r="M152" s="317"/>
      <c r="N152" s="317"/>
      <c r="O152" s="317"/>
      <c r="P152" s="317"/>
      <c r="Q152" s="317"/>
      <c r="R152" s="318"/>
      <c r="S152" s="229" t="s">
        <v>218</v>
      </c>
      <c r="T152" s="230"/>
      <c r="U152" s="230"/>
      <c r="V152" s="230"/>
      <c r="W152" s="230"/>
      <c r="X152" s="230"/>
      <c r="Y152" s="231"/>
      <c r="Z152" s="475" t="s">
        <v>223</v>
      </c>
      <c r="AA152" s="476"/>
    </row>
    <row r="153" spans="2:27" ht="15">
      <c r="B153" s="359"/>
      <c r="C153" s="360"/>
      <c r="D153" s="362"/>
      <c r="E153" s="360"/>
      <c r="F153" s="360"/>
      <c r="G153" s="328">
        <v>1</v>
      </c>
      <c r="H153" s="329"/>
      <c r="I153" s="329"/>
      <c r="J153" s="330"/>
      <c r="K153" s="328">
        <v>2</v>
      </c>
      <c r="L153" s="329"/>
      <c r="M153" s="329"/>
      <c r="N153" s="330"/>
      <c r="O153" s="328">
        <v>3</v>
      </c>
      <c r="P153" s="329"/>
      <c r="Q153" s="329"/>
      <c r="R153" s="330"/>
      <c r="S153" s="319"/>
      <c r="T153" s="320"/>
      <c r="U153" s="320"/>
      <c r="V153" s="320"/>
      <c r="W153" s="320"/>
      <c r="X153" s="320"/>
      <c r="Y153" s="321"/>
      <c r="Z153" s="477"/>
      <c r="AA153" s="478"/>
    </row>
    <row r="154" spans="2:27" ht="15.75" thickBot="1">
      <c r="B154" s="359"/>
      <c r="C154" s="360"/>
      <c r="D154" s="363"/>
      <c r="E154" s="360"/>
      <c r="F154" s="360"/>
      <c r="G154" s="350" t="s">
        <v>77</v>
      </c>
      <c r="H154" s="351"/>
      <c r="I154" s="350" t="s">
        <v>78</v>
      </c>
      <c r="J154" s="351"/>
      <c r="K154" s="350" t="s">
        <v>77</v>
      </c>
      <c r="L154" s="351"/>
      <c r="M154" s="350" t="s">
        <v>78</v>
      </c>
      <c r="N154" s="351"/>
      <c r="O154" s="350" t="s">
        <v>77</v>
      </c>
      <c r="P154" s="352"/>
      <c r="Q154" s="350" t="s">
        <v>78</v>
      </c>
      <c r="R154" s="351"/>
      <c r="S154" s="232"/>
      <c r="T154" s="233"/>
      <c r="U154" s="233"/>
      <c r="V154" s="233"/>
      <c r="W154" s="233"/>
      <c r="X154" s="233"/>
      <c r="Y154" s="234"/>
      <c r="Z154" s="479"/>
      <c r="AA154" s="480"/>
    </row>
    <row r="155" spans="2:27" ht="15.75" thickTop="1">
      <c r="B155" s="293"/>
      <c r="C155" s="294"/>
      <c r="D155" s="120"/>
      <c r="E155" s="295"/>
      <c r="F155" s="294"/>
      <c r="G155" s="29" t="s">
        <v>79</v>
      </c>
      <c r="H155" s="29" t="s">
        <v>4</v>
      </c>
      <c r="I155" s="29" t="s">
        <v>79</v>
      </c>
      <c r="J155" s="29" t="s">
        <v>4</v>
      </c>
      <c r="K155" s="29" t="s">
        <v>79</v>
      </c>
      <c r="L155" s="29" t="s">
        <v>4</v>
      </c>
      <c r="M155" s="29" t="s">
        <v>79</v>
      </c>
      <c r="N155" s="29" t="s">
        <v>4</v>
      </c>
      <c r="O155" s="29" t="s">
        <v>79</v>
      </c>
      <c r="P155" s="29" t="s">
        <v>4</v>
      </c>
      <c r="Q155" s="29" t="s">
        <v>79</v>
      </c>
      <c r="R155" s="29" t="s">
        <v>4</v>
      </c>
      <c r="S155" s="344"/>
      <c r="T155" s="345"/>
      <c r="U155" s="345"/>
      <c r="V155" s="345"/>
      <c r="W155" s="345"/>
      <c r="X155" s="345"/>
      <c r="Y155" s="346"/>
      <c r="Z155" s="295"/>
      <c r="AA155" s="347"/>
    </row>
    <row r="156" spans="2:27" ht="58.5" customHeight="1">
      <c r="B156" s="403" t="s">
        <v>288</v>
      </c>
      <c r="C156" s="404"/>
      <c r="D156" s="159" t="s">
        <v>289</v>
      </c>
      <c r="E156" s="302">
        <v>20</v>
      </c>
      <c r="F156" s="302"/>
      <c r="G156" s="159">
        <v>20</v>
      </c>
      <c r="H156" s="159">
        <v>100</v>
      </c>
      <c r="I156" s="159">
        <v>21</v>
      </c>
      <c r="J156" s="159">
        <f>(I156*H156)/G156</f>
        <v>105</v>
      </c>
      <c r="K156" s="159">
        <v>20</v>
      </c>
      <c r="L156" s="159">
        <v>100</v>
      </c>
      <c r="M156" s="159">
        <v>21</v>
      </c>
      <c r="N156" s="159">
        <f>(M156*L156)/K156</f>
        <v>105</v>
      </c>
      <c r="O156" s="159">
        <v>20</v>
      </c>
      <c r="P156" s="159">
        <v>100</v>
      </c>
      <c r="Q156" s="159">
        <v>21</v>
      </c>
      <c r="R156" s="159">
        <f>(Q156*P156)/O156</f>
        <v>105</v>
      </c>
      <c r="S156" s="222" t="s">
        <v>328</v>
      </c>
      <c r="T156" s="223"/>
      <c r="U156" s="223"/>
      <c r="V156" s="223"/>
      <c r="W156" s="223"/>
      <c r="X156" s="223"/>
      <c r="Y156" s="224"/>
      <c r="Z156" s="473" t="s">
        <v>291</v>
      </c>
      <c r="AA156" s="474"/>
    </row>
    <row r="157" spans="2:27" ht="98.25" customHeight="1">
      <c r="B157" s="403" t="s">
        <v>290</v>
      </c>
      <c r="C157" s="404"/>
      <c r="D157" s="159" t="s">
        <v>257</v>
      </c>
      <c r="E157" s="302">
        <v>5</v>
      </c>
      <c r="F157" s="302"/>
      <c r="G157" s="4"/>
      <c r="H157" s="4"/>
      <c r="I157" s="4"/>
      <c r="J157" s="4"/>
      <c r="K157" s="4"/>
      <c r="L157" s="4"/>
      <c r="M157" s="159">
        <v>4</v>
      </c>
      <c r="N157" s="159">
        <f>(M157*P157)/O157</f>
        <v>80</v>
      </c>
      <c r="O157" s="159">
        <v>5</v>
      </c>
      <c r="P157" s="159">
        <v>100</v>
      </c>
      <c r="Q157" s="159">
        <v>4</v>
      </c>
      <c r="R157" s="159">
        <f>(Q157*P157)/O157</f>
        <v>80</v>
      </c>
      <c r="S157" s="222" t="s">
        <v>352</v>
      </c>
      <c r="T157" s="223"/>
      <c r="U157" s="223"/>
      <c r="V157" s="223"/>
      <c r="W157" s="223"/>
      <c r="X157" s="223"/>
      <c r="Y157" s="224"/>
      <c r="Z157" s="473" t="s">
        <v>291</v>
      </c>
      <c r="AA157" s="474"/>
    </row>
    <row r="158" spans="2:27" ht="58.5" customHeight="1">
      <c r="B158" s="405"/>
      <c r="C158" s="378"/>
      <c r="D158" s="135"/>
      <c r="E158" s="377"/>
      <c r="F158" s="378"/>
      <c r="G158" s="4"/>
      <c r="H158" s="4"/>
      <c r="I158" s="4"/>
      <c r="J158" s="4"/>
      <c r="K158" s="4"/>
      <c r="L158" s="4"/>
      <c r="M158" s="4"/>
      <c r="N158" s="4"/>
      <c r="O158" s="4"/>
      <c r="P158" s="4"/>
      <c r="Q158" s="4"/>
      <c r="R158" s="4"/>
      <c r="S158" s="379"/>
      <c r="T158" s="380"/>
      <c r="U158" s="380"/>
      <c r="V158" s="380"/>
      <c r="W158" s="380"/>
      <c r="X158" s="380"/>
      <c r="Y158" s="381"/>
      <c r="Z158" s="379"/>
      <c r="AA158" s="406"/>
    </row>
    <row r="159" spans="2:27" ht="58.5" customHeight="1">
      <c r="B159" s="405"/>
      <c r="C159" s="378"/>
      <c r="D159" s="135"/>
      <c r="E159" s="377"/>
      <c r="F159" s="378"/>
      <c r="G159" s="4"/>
      <c r="H159" s="4"/>
      <c r="I159" s="4"/>
      <c r="J159" s="4"/>
      <c r="K159" s="4"/>
      <c r="L159" s="4"/>
      <c r="M159" s="4"/>
      <c r="N159" s="4"/>
      <c r="O159" s="4"/>
      <c r="P159" s="4"/>
      <c r="Q159" s="4"/>
      <c r="R159" s="4"/>
      <c r="S159" s="379"/>
      <c r="T159" s="380"/>
      <c r="U159" s="380"/>
      <c r="V159" s="380"/>
      <c r="W159" s="380"/>
      <c r="X159" s="380"/>
      <c r="Y159" s="381"/>
      <c r="Z159" s="379"/>
      <c r="AA159" s="406"/>
    </row>
    <row r="160" spans="2:27" ht="58.5" customHeight="1" thickBot="1">
      <c r="B160" s="364"/>
      <c r="C160" s="365"/>
      <c r="D160" s="130"/>
      <c r="E160" s="365"/>
      <c r="F160" s="365"/>
      <c r="G160" s="31"/>
      <c r="H160" s="31"/>
      <c r="I160" s="31"/>
      <c r="J160" s="31"/>
      <c r="K160" s="31"/>
      <c r="L160" s="31"/>
      <c r="M160" s="31"/>
      <c r="N160" s="31"/>
      <c r="O160" s="31"/>
      <c r="P160" s="31"/>
      <c r="Q160" s="31"/>
      <c r="R160" s="31"/>
      <c r="S160" s="384"/>
      <c r="T160" s="385"/>
      <c r="U160" s="385"/>
      <c r="V160" s="385"/>
      <c r="W160" s="385"/>
      <c r="X160" s="385"/>
      <c r="Y160" s="386"/>
      <c r="Z160" s="384"/>
      <c r="AA160" s="387"/>
    </row>
    <row r="161" spans="2:27" ht="15.75" thickBot="1">
      <c r="B161" s="238" t="s">
        <v>220</v>
      </c>
      <c r="C161" s="239"/>
      <c r="D161" s="239"/>
      <c r="E161" s="239"/>
      <c r="F161" s="239"/>
      <c r="G161" s="239"/>
      <c r="H161" s="239"/>
      <c r="I161" s="239"/>
      <c r="J161" s="239"/>
      <c r="K161" s="239"/>
      <c r="L161" s="239"/>
      <c r="M161" s="239"/>
      <c r="N161" s="239"/>
      <c r="O161" s="239"/>
      <c r="P161" s="239"/>
      <c r="Q161" s="239"/>
      <c r="R161" s="239"/>
      <c r="S161" s="239"/>
      <c r="T161" s="239"/>
      <c r="U161" s="239"/>
      <c r="V161" s="239"/>
      <c r="W161" s="239"/>
      <c r="X161" s="239"/>
      <c r="Y161" s="239"/>
      <c r="Z161" s="239"/>
      <c r="AA161" s="240"/>
    </row>
    <row r="162" spans="2:27" ht="63" customHeight="1" thickBot="1">
      <c r="B162" s="241"/>
      <c r="C162" s="242"/>
      <c r="D162" s="242"/>
      <c r="E162" s="242"/>
      <c r="F162" s="242"/>
      <c r="G162" s="242"/>
      <c r="H162" s="242"/>
      <c r="I162" s="242"/>
      <c r="J162" s="242"/>
      <c r="K162" s="242"/>
      <c r="L162" s="242"/>
      <c r="M162" s="242"/>
      <c r="N162" s="242"/>
      <c r="O162" s="242"/>
      <c r="P162" s="242"/>
      <c r="Q162" s="242"/>
      <c r="R162" s="242"/>
      <c r="S162" s="242"/>
      <c r="T162" s="242"/>
      <c r="U162" s="242"/>
      <c r="V162" s="242"/>
      <c r="W162" s="242"/>
      <c r="X162" s="242"/>
      <c r="Y162" s="242"/>
      <c r="Z162" s="242"/>
      <c r="AA162" s="243"/>
    </row>
    <row r="163" spans="2:27" ht="15">
      <c r="B163" s="18"/>
      <c r="C163" s="6"/>
      <c r="D163" s="6"/>
      <c r="E163" s="6"/>
      <c r="F163" s="6"/>
      <c r="G163" s="6"/>
      <c r="H163" s="6"/>
      <c r="I163" s="6"/>
      <c r="J163" s="6"/>
      <c r="K163" s="6"/>
      <c r="L163" s="6"/>
      <c r="M163" s="6"/>
      <c r="N163" s="6"/>
      <c r="O163" s="6"/>
      <c r="P163" s="6"/>
      <c r="Q163" s="6"/>
      <c r="R163" s="6"/>
      <c r="S163" s="6"/>
      <c r="T163" s="6"/>
      <c r="U163" s="6"/>
      <c r="V163" s="6"/>
      <c r="W163" s="6"/>
      <c r="X163" s="6"/>
      <c r="Y163" s="6"/>
      <c r="Z163" s="6"/>
      <c r="AA163" s="19"/>
    </row>
    <row r="164" spans="2:27" ht="15">
      <c r="B164" s="18"/>
      <c r="C164" s="6"/>
      <c r="D164" s="6"/>
      <c r="E164" s="6"/>
      <c r="F164" s="6"/>
      <c r="G164" s="6"/>
      <c r="H164" s="6"/>
      <c r="I164" s="6"/>
      <c r="J164" s="6"/>
      <c r="K164" s="6"/>
      <c r="L164" s="6"/>
      <c r="M164" s="6"/>
      <c r="N164" s="6"/>
      <c r="O164" s="6"/>
      <c r="P164" s="6"/>
      <c r="Q164" s="6"/>
      <c r="R164" s="6"/>
      <c r="S164" s="6"/>
      <c r="T164" s="6"/>
      <c r="U164" s="6"/>
      <c r="V164" s="6"/>
      <c r="W164" s="6"/>
      <c r="X164" s="6"/>
      <c r="Y164" s="6"/>
      <c r="Z164" s="6"/>
      <c r="AA164" s="19"/>
    </row>
    <row r="165" spans="2:27" ht="15">
      <c r="B165" s="261" t="s">
        <v>265</v>
      </c>
      <c r="C165" s="262"/>
      <c r="D165" s="262"/>
      <c r="E165" s="262"/>
      <c r="F165" s="6"/>
      <c r="G165" s="6"/>
      <c r="H165" s="6"/>
      <c r="I165" s="6"/>
      <c r="J165" s="6"/>
      <c r="K165" s="6"/>
      <c r="L165" s="6"/>
      <c r="M165" s="6"/>
      <c r="N165" s="6"/>
      <c r="O165" s="6"/>
      <c r="P165" s="6"/>
      <c r="Q165" s="262"/>
      <c r="R165" s="262"/>
      <c r="S165" s="262"/>
      <c r="T165" s="262"/>
      <c r="U165" s="262"/>
      <c r="V165" s="262"/>
      <c r="W165" s="262"/>
      <c r="X165" s="262"/>
      <c r="Y165" s="262"/>
      <c r="Z165" s="262"/>
      <c r="AA165" s="263"/>
    </row>
    <row r="166" spans="2:27" ht="15">
      <c r="B166" s="244" t="s">
        <v>237</v>
      </c>
      <c r="C166" s="245"/>
      <c r="D166" s="245"/>
      <c r="E166" s="245"/>
      <c r="F166" s="6"/>
      <c r="G166" s="6"/>
      <c r="H166" s="6"/>
      <c r="I166" s="6"/>
      <c r="J166" s="6"/>
      <c r="K166" s="6"/>
      <c r="L166" s="6"/>
      <c r="M166" s="6"/>
      <c r="N166" s="6"/>
      <c r="O166" s="6"/>
      <c r="P166" s="6"/>
      <c r="Q166" s="246"/>
      <c r="R166" s="246"/>
      <c r="S166" s="246"/>
      <c r="T166" s="246"/>
      <c r="U166" s="246"/>
      <c r="V166" s="246"/>
      <c r="W166" s="246"/>
      <c r="X166" s="246"/>
      <c r="Y166" s="246"/>
      <c r="Z166" s="246"/>
      <c r="AA166" s="247"/>
    </row>
    <row r="167" spans="2:27" ht="15">
      <c r="B167" s="136"/>
      <c r="C167" s="137"/>
      <c r="D167" s="137"/>
      <c r="E167" s="137"/>
      <c r="F167" s="6"/>
      <c r="G167" s="6"/>
      <c r="H167" s="6"/>
      <c r="I167" s="6"/>
      <c r="J167" s="6"/>
      <c r="K167" s="6"/>
      <c r="L167" s="6"/>
      <c r="M167" s="6"/>
      <c r="N167" s="6"/>
      <c r="O167" s="6"/>
      <c r="P167" s="6"/>
      <c r="Q167" s="138"/>
      <c r="R167" s="138"/>
      <c r="S167" s="138"/>
      <c r="T167" s="138"/>
      <c r="U167" s="138"/>
      <c r="V167" s="138"/>
      <c r="W167" s="138"/>
      <c r="X167" s="138"/>
      <c r="Y167" s="138"/>
      <c r="Z167" s="138"/>
      <c r="AA167" s="139"/>
    </row>
    <row r="168" spans="2:27" ht="15.75" thickBot="1">
      <c r="B168" s="32"/>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4"/>
    </row>
    <row r="169" ht="15.75" thickTop="1"/>
  </sheetData>
  <sheetProtection/>
  <mergeCells count="400">
    <mergeCell ref="J57:U57"/>
    <mergeCell ref="V57:AA58"/>
    <mergeCell ref="E99:I99"/>
    <mergeCell ref="E100:I102"/>
    <mergeCell ref="J99:U99"/>
    <mergeCell ref="V99:AA100"/>
    <mergeCell ref="B25:AA25"/>
    <mergeCell ref="B26:C28"/>
    <mergeCell ref="D26:D28"/>
    <mergeCell ref="E26:F28"/>
    <mergeCell ref="G26:R26"/>
    <mergeCell ref="S26:Y28"/>
    <mergeCell ref="Z26:AA28"/>
    <mergeCell ref="G27:J27"/>
    <mergeCell ref="K27:N27"/>
    <mergeCell ref="B29:C29"/>
    <mergeCell ref="E29:F29"/>
    <mergeCell ref="S29:Y29"/>
    <mergeCell ref="Z29:AA29"/>
    <mergeCell ref="O27:R27"/>
    <mergeCell ref="G28:H28"/>
    <mergeCell ref="I28:J28"/>
    <mergeCell ref="K28:L28"/>
    <mergeCell ref="M28:N28"/>
    <mergeCell ref="M18:O18"/>
    <mergeCell ref="P18:R18"/>
    <mergeCell ref="S18:U18"/>
    <mergeCell ref="V18:X18"/>
    <mergeCell ref="Y18:AA18"/>
    <mergeCell ref="E16:I18"/>
    <mergeCell ref="V19:AA20"/>
    <mergeCell ref="B1:AA1"/>
    <mergeCell ref="B3:AA3"/>
    <mergeCell ref="B5:AA5"/>
    <mergeCell ref="B7:P10"/>
    <mergeCell ref="Q7:X8"/>
    <mergeCell ref="Y7:AA8"/>
    <mergeCell ref="Q9:X10"/>
    <mergeCell ref="Y9:AA10"/>
    <mergeCell ref="E15:I15"/>
    <mergeCell ref="J15:U15"/>
    <mergeCell ref="V15:AA16"/>
    <mergeCell ref="B11:AA12"/>
    <mergeCell ref="B13:AA13"/>
    <mergeCell ref="B14:AA14"/>
    <mergeCell ref="B20:B22"/>
    <mergeCell ref="C20:C22"/>
    <mergeCell ref="D20:D22"/>
    <mergeCell ref="O28:P28"/>
    <mergeCell ref="Q28:R28"/>
    <mergeCell ref="B16:B18"/>
    <mergeCell ref="C16:C18"/>
    <mergeCell ref="S30:Y30"/>
    <mergeCell ref="Z30:AA30"/>
    <mergeCell ref="B31:C31"/>
    <mergeCell ref="E31:F31"/>
    <mergeCell ref="B30:C30"/>
    <mergeCell ref="E30:F30"/>
    <mergeCell ref="B23:C24"/>
    <mergeCell ref="D23:AA24"/>
    <mergeCell ref="D16:D18"/>
    <mergeCell ref="J16:O16"/>
    <mergeCell ref="P16:U16"/>
    <mergeCell ref="J17:L17"/>
    <mergeCell ref="M17:O17"/>
    <mergeCell ref="P17:R17"/>
    <mergeCell ref="S17:U17"/>
    <mergeCell ref="V17:X17"/>
    <mergeCell ref="Y17:AA17"/>
    <mergeCell ref="J18:L18"/>
    <mergeCell ref="E19:I19"/>
    <mergeCell ref="J19:U19"/>
    <mergeCell ref="B43:AA43"/>
    <mergeCell ref="B45:AA45"/>
    <mergeCell ref="B47:AA47"/>
    <mergeCell ref="B37:E37"/>
    <mergeCell ref="Q37:AA37"/>
    <mergeCell ref="B32:C32"/>
    <mergeCell ref="E32:F32"/>
    <mergeCell ref="S31:Y31"/>
    <mergeCell ref="Z31:AA31"/>
    <mergeCell ref="S32:Y32"/>
    <mergeCell ref="Z32:AA32"/>
    <mergeCell ref="B65:C65"/>
    <mergeCell ref="D65:AA65"/>
    <mergeCell ref="B58:B60"/>
    <mergeCell ref="C58:C60"/>
    <mergeCell ref="B53:AA54"/>
    <mergeCell ref="B55:AA55"/>
    <mergeCell ref="B56:AA56"/>
    <mergeCell ref="D58:D60"/>
    <mergeCell ref="J58:O58"/>
    <mergeCell ref="P58:U58"/>
    <mergeCell ref="J59:L59"/>
    <mergeCell ref="M59:O59"/>
    <mergeCell ref="P59:R59"/>
    <mergeCell ref="S59:U59"/>
    <mergeCell ref="V59:X59"/>
    <mergeCell ref="Y59:AA59"/>
    <mergeCell ref="J60:L60"/>
    <mergeCell ref="M60:O60"/>
    <mergeCell ref="P60:R60"/>
    <mergeCell ref="S60:U60"/>
    <mergeCell ref="V60:X60"/>
    <mergeCell ref="Y60:AA60"/>
    <mergeCell ref="E57:I57"/>
    <mergeCell ref="E58:I60"/>
    <mergeCell ref="B66:AA66"/>
    <mergeCell ref="B67:C69"/>
    <mergeCell ref="D67:D69"/>
    <mergeCell ref="E67:F69"/>
    <mergeCell ref="G67:R67"/>
    <mergeCell ref="S67:Y69"/>
    <mergeCell ref="Z67:AA69"/>
    <mergeCell ref="G68:J68"/>
    <mergeCell ref="K68:N68"/>
    <mergeCell ref="B70:C70"/>
    <mergeCell ref="E70:F70"/>
    <mergeCell ref="S70:Y70"/>
    <mergeCell ref="Z70:AA70"/>
    <mergeCell ref="B71:C71"/>
    <mergeCell ref="E71:F71"/>
    <mergeCell ref="O68:R68"/>
    <mergeCell ref="G69:H69"/>
    <mergeCell ref="I69:J69"/>
    <mergeCell ref="K69:L69"/>
    <mergeCell ref="M69:N69"/>
    <mergeCell ref="O69:P69"/>
    <mergeCell ref="Q69:R69"/>
    <mergeCell ref="S71:Y71"/>
    <mergeCell ref="Z71:AA71"/>
    <mergeCell ref="B72:C72"/>
    <mergeCell ref="E72:F72"/>
    <mergeCell ref="B73:C73"/>
    <mergeCell ref="E73:F73"/>
    <mergeCell ref="B74:C74"/>
    <mergeCell ref="E74:F74"/>
    <mergeCell ref="S72:Y72"/>
    <mergeCell ref="Z72:AA72"/>
    <mergeCell ref="S73:Y73"/>
    <mergeCell ref="Z73:AA73"/>
    <mergeCell ref="S74:Y74"/>
    <mergeCell ref="Z74:AA74"/>
    <mergeCell ref="B104:B106"/>
    <mergeCell ref="B75:C75"/>
    <mergeCell ref="E75:F75"/>
    <mergeCell ref="B76:AA76"/>
    <mergeCell ref="B77:AA77"/>
    <mergeCell ref="B80:E80"/>
    <mergeCell ref="Q80:AA80"/>
    <mergeCell ref="S75:Y75"/>
    <mergeCell ref="Z75:AA75"/>
    <mergeCell ref="B79:E79"/>
    <mergeCell ref="Q79:AA79"/>
    <mergeCell ref="J105:L105"/>
    <mergeCell ref="M105:O105"/>
    <mergeCell ref="P105:R105"/>
    <mergeCell ref="Q91:X92"/>
    <mergeCell ref="Y91:AA92"/>
    <mergeCell ref="Q93:X94"/>
    <mergeCell ref="Y93:AA94"/>
    <mergeCell ref="B85:AA85"/>
    <mergeCell ref="B87:AA87"/>
    <mergeCell ref="B89:AA89"/>
    <mergeCell ref="B91:P94"/>
    <mergeCell ref="V105:X105"/>
    <mergeCell ref="Y105:AA105"/>
    <mergeCell ref="B107:C107"/>
    <mergeCell ref="D107:AA107"/>
    <mergeCell ref="B100:B102"/>
    <mergeCell ref="C100:C102"/>
    <mergeCell ref="B95:AA96"/>
    <mergeCell ref="B97:AA97"/>
    <mergeCell ref="B98:AA98"/>
    <mergeCell ref="D100:D102"/>
    <mergeCell ref="J100:O100"/>
    <mergeCell ref="P100:U100"/>
    <mergeCell ref="J101:L101"/>
    <mergeCell ref="M101:O101"/>
    <mergeCell ref="P101:R101"/>
    <mergeCell ref="S101:U101"/>
    <mergeCell ref="V101:X101"/>
    <mergeCell ref="Y101:AA101"/>
    <mergeCell ref="E103:I103"/>
    <mergeCell ref="J106:L106"/>
    <mergeCell ref="M106:O106"/>
    <mergeCell ref="P106:R106"/>
    <mergeCell ref="S106:U106"/>
    <mergeCell ref="V106:X106"/>
    <mergeCell ref="Y106:AA106"/>
    <mergeCell ref="S105:U105"/>
    <mergeCell ref="B108:AA108"/>
    <mergeCell ref="B109:C111"/>
    <mergeCell ref="D109:D111"/>
    <mergeCell ref="E109:F111"/>
    <mergeCell ref="G109:R109"/>
    <mergeCell ref="S109:Y111"/>
    <mergeCell ref="Z109:AA111"/>
    <mergeCell ref="G110:J110"/>
    <mergeCell ref="K110:N110"/>
    <mergeCell ref="O110:R110"/>
    <mergeCell ref="G111:H111"/>
    <mergeCell ref="I111:J111"/>
    <mergeCell ref="K111:L111"/>
    <mergeCell ref="M111:N111"/>
    <mergeCell ref="O111:P111"/>
    <mergeCell ref="Q111:R111"/>
    <mergeCell ref="S113:Y113"/>
    <mergeCell ref="Z113:AA113"/>
    <mergeCell ref="S117:Y117"/>
    <mergeCell ref="Z117:AA117"/>
    <mergeCell ref="B117:C117"/>
    <mergeCell ref="B122:E122"/>
    <mergeCell ref="Q122:AA122"/>
    <mergeCell ref="B112:C112"/>
    <mergeCell ref="E112:F112"/>
    <mergeCell ref="S112:Y112"/>
    <mergeCell ref="Z112:AA112"/>
    <mergeCell ref="B113:C113"/>
    <mergeCell ref="E113:F113"/>
    <mergeCell ref="B114:C114"/>
    <mergeCell ref="E114:F114"/>
    <mergeCell ref="B115:C115"/>
    <mergeCell ref="E115:F115"/>
    <mergeCell ref="B116:C116"/>
    <mergeCell ref="E116:F116"/>
    <mergeCell ref="S114:Y114"/>
    <mergeCell ref="Z114:AA114"/>
    <mergeCell ref="S115:Y115"/>
    <mergeCell ref="Z115:AA115"/>
    <mergeCell ref="S116:Y116"/>
    <mergeCell ref="Z116:AA116"/>
    <mergeCell ref="B150:C150"/>
    <mergeCell ref="D150:AA150"/>
    <mergeCell ref="B138:AA139"/>
    <mergeCell ref="B140:AA140"/>
    <mergeCell ref="B141:AA141"/>
    <mergeCell ref="B128:AA128"/>
    <mergeCell ref="B130:AA130"/>
    <mergeCell ref="B132:AA132"/>
    <mergeCell ref="B134:P137"/>
    <mergeCell ref="Q134:X135"/>
    <mergeCell ref="Y134:AA135"/>
    <mergeCell ref="Q136:X137"/>
    <mergeCell ref="Y136:AA137"/>
    <mergeCell ref="E142:I142"/>
    <mergeCell ref="E143:I145"/>
    <mergeCell ref="J142:U142"/>
    <mergeCell ref="V142:AA143"/>
    <mergeCell ref="B143:B145"/>
    <mergeCell ref="C143:C145"/>
    <mergeCell ref="D143:D145"/>
    <mergeCell ref="J143:O143"/>
    <mergeCell ref="P143:U143"/>
    <mergeCell ref="J144:L144"/>
    <mergeCell ref="E146:I146"/>
    <mergeCell ref="J146:U146"/>
    <mergeCell ref="V146:AA147"/>
    <mergeCell ref="P144:R144"/>
    <mergeCell ref="S144:U144"/>
    <mergeCell ref="V144:X144"/>
    <mergeCell ref="Y144:AA144"/>
    <mergeCell ref="J145:L145"/>
    <mergeCell ref="M145:O145"/>
    <mergeCell ref="P145:R145"/>
    <mergeCell ref="S145:U145"/>
    <mergeCell ref="V145:X145"/>
    <mergeCell ref="Y145:AA145"/>
    <mergeCell ref="B151:AA151"/>
    <mergeCell ref="B152:C154"/>
    <mergeCell ref="D152:D154"/>
    <mergeCell ref="E152:F154"/>
    <mergeCell ref="G152:R152"/>
    <mergeCell ref="S152:Y154"/>
    <mergeCell ref="Z152:AA154"/>
    <mergeCell ref="G153:J153"/>
    <mergeCell ref="K153:N153"/>
    <mergeCell ref="B155:C155"/>
    <mergeCell ref="E155:F155"/>
    <mergeCell ref="S155:Y155"/>
    <mergeCell ref="Z155:AA155"/>
    <mergeCell ref="B156:C156"/>
    <mergeCell ref="E156:F156"/>
    <mergeCell ref="O153:R153"/>
    <mergeCell ref="G154:H154"/>
    <mergeCell ref="I154:J154"/>
    <mergeCell ref="K154:L154"/>
    <mergeCell ref="M154:N154"/>
    <mergeCell ref="O154:P154"/>
    <mergeCell ref="Q154:R154"/>
    <mergeCell ref="S156:Y156"/>
    <mergeCell ref="Z156:AA156"/>
    <mergeCell ref="B160:C160"/>
    <mergeCell ref="E160:F160"/>
    <mergeCell ref="B161:AA161"/>
    <mergeCell ref="B162:AA162"/>
    <mergeCell ref="B166:E166"/>
    <mergeCell ref="Q166:AA166"/>
    <mergeCell ref="B157:C157"/>
    <mergeCell ref="E157:F157"/>
    <mergeCell ref="B158:C158"/>
    <mergeCell ref="E158:F158"/>
    <mergeCell ref="B159:C159"/>
    <mergeCell ref="E159:F159"/>
    <mergeCell ref="S157:Y157"/>
    <mergeCell ref="Z157:AA157"/>
    <mergeCell ref="S158:Y158"/>
    <mergeCell ref="Z158:AA158"/>
    <mergeCell ref="S159:Y159"/>
    <mergeCell ref="Z159:AA159"/>
    <mergeCell ref="S160:Y160"/>
    <mergeCell ref="Z160:AA160"/>
    <mergeCell ref="B165:E165"/>
    <mergeCell ref="Q165:AA165"/>
    <mergeCell ref="E20:I22"/>
    <mergeCell ref="J20:O20"/>
    <mergeCell ref="P20:U20"/>
    <mergeCell ref="J21:L21"/>
    <mergeCell ref="M21:O21"/>
    <mergeCell ref="P21:R21"/>
    <mergeCell ref="S21:U21"/>
    <mergeCell ref="V21:X21"/>
    <mergeCell ref="Y21:AA21"/>
    <mergeCell ref="J22:L22"/>
    <mergeCell ref="M22:O22"/>
    <mergeCell ref="P22:R22"/>
    <mergeCell ref="S22:U22"/>
    <mergeCell ref="V22:X22"/>
    <mergeCell ref="Y22:AA22"/>
    <mergeCell ref="E61:I61"/>
    <mergeCell ref="J61:U61"/>
    <mergeCell ref="V61:AA62"/>
    <mergeCell ref="B49:P52"/>
    <mergeCell ref="Q49:X50"/>
    <mergeCell ref="Y49:AA50"/>
    <mergeCell ref="Q51:X52"/>
    <mergeCell ref="Y51:AA52"/>
    <mergeCell ref="B33:C33"/>
    <mergeCell ref="E33:F33"/>
    <mergeCell ref="B34:AA34"/>
    <mergeCell ref="B35:AA35"/>
    <mergeCell ref="B38:E38"/>
    <mergeCell ref="Q38:AA38"/>
    <mergeCell ref="S33:Y33"/>
    <mergeCell ref="Z33:AA33"/>
    <mergeCell ref="B62:B64"/>
    <mergeCell ref="C62:C64"/>
    <mergeCell ref="D62:D64"/>
    <mergeCell ref="E62:I64"/>
    <mergeCell ref="J62:O62"/>
    <mergeCell ref="P62:U62"/>
    <mergeCell ref="J63:L63"/>
    <mergeCell ref="M63:O63"/>
    <mergeCell ref="P63:R63"/>
    <mergeCell ref="S63:U63"/>
    <mergeCell ref="V63:X63"/>
    <mergeCell ref="Y63:AA63"/>
    <mergeCell ref="J64:L64"/>
    <mergeCell ref="M64:O64"/>
    <mergeCell ref="P64:R64"/>
    <mergeCell ref="S64:U64"/>
    <mergeCell ref="V64:X64"/>
    <mergeCell ref="Y64:AA64"/>
    <mergeCell ref="J102:L102"/>
    <mergeCell ref="M102:O102"/>
    <mergeCell ref="P102:R102"/>
    <mergeCell ref="S102:U102"/>
    <mergeCell ref="V102:X102"/>
    <mergeCell ref="Y102:AA102"/>
    <mergeCell ref="C104:C106"/>
    <mergeCell ref="D104:D106"/>
    <mergeCell ref="E104:I106"/>
    <mergeCell ref="J104:O104"/>
    <mergeCell ref="P104:U104"/>
    <mergeCell ref="J103:U103"/>
    <mergeCell ref="V103:AA104"/>
    <mergeCell ref="E117:F117"/>
    <mergeCell ref="B118:AA118"/>
    <mergeCell ref="B119:AA119"/>
    <mergeCell ref="B123:E123"/>
    <mergeCell ref="Q123:AA123"/>
    <mergeCell ref="V148:X148"/>
    <mergeCell ref="Y148:AA148"/>
    <mergeCell ref="J149:L149"/>
    <mergeCell ref="M149:O149"/>
    <mergeCell ref="P149:R149"/>
    <mergeCell ref="S149:U149"/>
    <mergeCell ref="V149:X149"/>
    <mergeCell ref="Y149:AA149"/>
    <mergeCell ref="B147:B149"/>
    <mergeCell ref="C147:C149"/>
    <mergeCell ref="D147:D149"/>
    <mergeCell ref="E147:I149"/>
    <mergeCell ref="J147:O147"/>
    <mergeCell ref="P147:U147"/>
    <mergeCell ref="J148:L148"/>
    <mergeCell ref="M148:O148"/>
    <mergeCell ref="P148:R148"/>
    <mergeCell ref="S148:U148"/>
    <mergeCell ref="M144:O144"/>
  </mergeCells>
  <dataValidations count="5">
    <dataValidation type="list" allowBlank="1" showInputMessage="1" showErrorMessage="1" sqref="B58 B62">
      <formula1>$DL$23:$DL$30</formula1>
    </dataValidation>
    <dataValidation type="list" allowBlank="1" showInputMessage="1" showErrorMessage="1" sqref="B100 B104">
      <formula1>$DL$32:$DL$32</formula1>
    </dataValidation>
    <dataValidation type="list" allowBlank="1" showInputMessage="1" showErrorMessage="1" sqref="B143:B145 B147:B149">
      <formula1>$DL$35:$DL$36</formula1>
    </dataValidation>
    <dataValidation type="list" allowBlank="1" showInputMessage="1" showErrorMessage="1" sqref="Y9:AA10 Y136:AA137 Y93:AA94 Y51:AA52">
      <formula1>$DL$38:$DL$42</formula1>
    </dataValidation>
    <dataValidation type="list" allowBlank="1" showInputMessage="1" showErrorMessage="1" sqref="B16 B20">
      <formula1>$DL$8:$DL$21</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scale="45" r:id="rId2"/>
  <rowBreaks count="3" manualBreakCount="3">
    <brk id="41" min="1" max="26" man="1"/>
    <brk id="83" min="1" max="26" man="1"/>
    <brk id="126" min="1" max="26" man="1"/>
  </rowBreaks>
  <drawing r:id="rId1"/>
</worksheet>
</file>

<file path=xl/worksheets/sheet3.xml><?xml version="1.0" encoding="utf-8"?>
<worksheet xmlns="http://schemas.openxmlformats.org/spreadsheetml/2006/main" xmlns:r="http://schemas.openxmlformats.org/officeDocument/2006/relationships">
  <dimension ref="B1:FE133"/>
  <sheetViews>
    <sheetView view="pageBreakPreview" zoomScale="90" zoomScaleSheetLayoutView="90" zoomScalePageLayoutView="0" workbookViewId="0" topLeftCell="A73">
      <selection activeCell="H86" sqref="H86"/>
    </sheetView>
  </sheetViews>
  <sheetFormatPr defaultColWidth="11.421875" defaultRowHeight="15"/>
  <cols>
    <col min="1" max="1" width="5.28125" style="5" customWidth="1"/>
    <col min="2" max="2" width="13.421875" style="5" customWidth="1"/>
    <col min="3" max="3" width="26.140625" style="5" customWidth="1"/>
    <col min="4" max="4" width="17.140625" style="5" customWidth="1"/>
    <col min="5" max="5" width="10.28125" style="5" customWidth="1"/>
    <col min="6" max="6" width="9.00390625" style="5" customWidth="1"/>
    <col min="7" max="18" width="4.421875" style="5" customWidth="1"/>
    <col min="19" max="22" width="3.8515625" style="5" customWidth="1"/>
    <col min="23" max="25" width="3.7109375" style="5" customWidth="1"/>
    <col min="26" max="27" width="4.57421875" style="5" customWidth="1"/>
    <col min="28" max="28" width="4.7109375" style="5" customWidth="1"/>
    <col min="29" max="30" width="3.7109375" style="5" customWidth="1"/>
    <col min="31" max="72" width="37.140625" style="5" customWidth="1"/>
    <col min="73" max="114" width="40.00390625" style="5" customWidth="1"/>
    <col min="115" max="156" width="46.57421875" style="5" customWidth="1"/>
    <col min="157" max="157" width="11.421875" style="5" customWidth="1"/>
    <col min="158" max="159" width="62.57421875" style="5" bestFit="1" customWidth="1"/>
    <col min="160" max="160" width="11.421875" style="5" customWidth="1"/>
    <col min="161" max="161" width="18.00390625" style="5" bestFit="1" customWidth="1"/>
    <col min="162" max="16384" width="11.421875" style="5" customWidth="1"/>
  </cols>
  <sheetData>
    <row r="1" spans="2:156" ht="15.75" thickTop="1">
      <c r="B1" s="267" t="s">
        <v>248</v>
      </c>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9"/>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row>
    <row r="2" spans="2:156" ht="8.25" customHeight="1">
      <c r="B2" s="15"/>
      <c r="C2" s="16"/>
      <c r="D2" s="16"/>
      <c r="E2" s="16"/>
      <c r="F2" s="16"/>
      <c r="G2" s="16"/>
      <c r="H2" s="16"/>
      <c r="I2" s="16"/>
      <c r="J2" s="16"/>
      <c r="K2" s="16"/>
      <c r="L2" s="16"/>
      <c r="M2" s="16"/>
      <c r="N2" s="16"/>
      <c r="O2" s="16"/>
      <c r="P2" s="16"/>
      <c r="Q2" s="16"/>
      <c r="R2" s="16"/>
      <c r="S2" s="16"/>
      <c r="T2" s="16"/>
      <c r="U2" s="16"/>
      <c r="V2" s="16"/>
      <c r="W2" s="16"/>
      <c r="X2" s="16"/>
      <c r="Y2" s="16"/>
      <c r="Z2" s="16"/>
      <c r="AA2" s="16"/>
      <c r="AB2" s="17"/>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row>
    <row r="3" spans="2:156" ht="15">
      <c r="B3" s="270" t="s">
        <v>72</v>
      </c>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2"/>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row>
    <row r="4" spans="2:156" ht="6" customHeight="1">
      <c r="B4" s="18"/>
      <c r="C4" s="6"/>
      <c r="D4" s="6"/>
      <c r="E4" s="6"/>
      <c r="F4" s="6"/>
      <c r="G4" s="6"/>
      <c r="H4" s="6"/>
      <c r="I4" s="6"/>
      <c r="J4" s="6"/>
      <c r="K4" s="6"/>
      <c r="L4" s="6"/>
      <c r="M4" s="6"/>
      <c r="N4" s="6"/>
      <c r="O4" s="6"/>
      <c r="P4" s="6"/>
      <c r="Q4" s="6"/>
      <c r="R4" s="6"/>
      <c r="S4" s="6"/>
      <c r="T4" s="6"/>
      <c r="U4" s="6"/>
      <c r="V4" s="6"/>
      <c r="W4" s="6"/>
      <c r="X4" s="6"/>
      <c r="Y4" s="6"/>
      <c r="Z4" s="6"/>
      <c r="AA4" s="6"/>
      <c r="AB4" s="19"/>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row>
    <row r="5" spans="2:156" ht="15">
      <c r="B5" s="273" t="s">
        <v>250</v>
      </c>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5"/>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c r="DD5" s="127"/>
      <c r="DE5" s="127"/>
      <c r="DF5" s="127"/>
      <c r="DG5" s="127"/>
      <c r="DH5" s="127"/>
      <c r="DI5" s="127"/>
      <c r="DJ5" s="127"/>
      <c r="DK5" s="127"/>
      <c r="DL5" s="127"/>
      <c r="DM5" s="127"/>
      <c r="DN5" s="127"/>
      <c r="DO5" s="127"/>
      <c r="DP5" s="127"/>
      <c r="DQ5" s="127"/>
      <c r="DR5" s="127"/>
      <c r="DS5" s="127"/>
      <c r="DT5" s="127"/>
      <c r="DU5" s="127"/>
      <c r="DV5" s="127"/>
      <c r="DW5" s="127"/>
      <c r="DX5" s="127"/>
      <c r="DY5" s="127"/>
      <c r="DZ5" s="127"/>
      <c r="EA5" s="127"/>
      <c r="EB5" s="127"/>
      <c r="EC5" s="127"/>
      <c r="ED5" s="127"/>
      <c r="EE5" s="127"/>
      <c r="EF5" s="127"/>
      <c r="EG5" s="127"/>
      <c r="EH5" s="127"/>
      <c r="EI5" s="127"/>
      <c r="EJ5" s="127"/>
      <c r="EK5" s="127"/>
      <c r="EL5" s="127"/>
      <c r="EM5" s="127"/>
      <c r="EN5" s="127"/>
      <c r="EO5" s="127"/>
      <c r="EP5" s="127"/>
      <c r="EQ5" s="127"/>
      <c r="ER5" s="127"/>
      <c r="ES5" s="127"/>
      <c r="ET5" s="127"/>
      <c r="EU5" s="127"/>
      <c r="EV5" s="127"/>
      <c r="EW5" s="127"/>
      <c r="EX5" s="127"/>
      <c r="EY5" s="127"/>
      <c r="EZ5" s="127"/>
    </row>
    <row r="6" spans="2:160" ht="15.75" thickBot="1">
      <c r="B6" s="18"/>
      <c r="C6" s="6"/>
      <c r="D6" s="6"/>
      <c r="E6" s="6"/>
      <c r="F6" s="6"/>
      <c r="G6" s="6"/>
      <c r="H6" s="6"/>
      <c r="I6" s="6"/>
      <c r="J6" s="6"/>
      <c r="K6" s="6"/>
      <c r="L6" s="6"/>
      <c r="M6" s="6"/>
      <c r="N6" s="6"/>
      <c r="O6" s="6"/>
      <c r="P6" s="6"/>
      <c r="Q6" s="6"/>
      <c r="R6" s="6"/>
      <c r="S6" s="6"/>
      <c r="T6" s="6"/>
      <c r="U6" s="6"/>
      <c r="V6" s="6"/>
      <c r="W6" s="6"/>
      <c r="X6" s="6"/>
      <c r="Y6" s="6"/>
      <c r="Z6" s="6"/>
      <c r="AA6" s="6"/>
      <c r="AB6" s="19"/>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B6" s="52" t="s">
        <v>0</v>
      </c>
      <c r="FC6" s="52"/>
      <c r="FD6" s="52"/>
    </row>
    <row r="7" spans="2:160" ht="17.25" customHeight="1" thickTop="1">
      <c r="B7" s="276" t="s">
        <v>302</v>
      </c>
      <c r="C7" s="277"/>
      <c r="D7" s="277"/>
      <c r="E7" s="277"/>
      <c r="F7" s="277"/>
      <c r="G7" s="277"/>
      <c r="H7" s="277"/>
      <c r="I7" s="277"/>
      <c r="J7" s="277"/>
      <c r="K7" s="277"/>
      <c r="L7" s="277"/>
      <c r="M7" s="277"/>
      <c r="N7" s="277"/>
      <c r="O7" s="277"/>
      <c r="P7" s="278"/>
      <c r="Q7" s="285" t="s">
        <v>73</v>
      </c>
      <c r="R7" s="286"/>
      <c r="S7" s="286"/>
      <c r="T7" s="286"/>
      <c r="U7" s="286"/>
      <c r="V7" s="286"/>
      <c r="W7" s="286"/>
      <c r="X7" s="287"/>
      <c r="Y7" s="230" t="s">
        <v>202</v>
      </c>
      <c r="Z7" s="230"/>
      <c r="AA7" s="230"/>
      <c r="AB7" s="231"/>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2"/>
      <c r="EG7" s="122"/>
      <c r="EH7" s="122"/>
      <c r="EI7" s="122"/>
      <c r="EJ7" s="122"/>
      <c r="EK7" s="122"/>
      <c r="EL7" s="122"/>
      <c r="EM7" s="122"/>
      <c r="EN7" s="122"/>
      <c r="EO7" s="122"/>
      <c r="EP7" s="122"/>
      <c r="EQ7" s="122"/>
      <c r="ER7" s="122"/>
      <c r="ES7" s="122"/>
      <c r="ET7" s="122"/>
      <c r="EU7" s="122"/>
      <c r="EV7" s="122"/>
      <c r="EW7" s="122"/>
      <c r="EX7" s="122"/>
      <c r="EY7" s="122"/>
      <c r="EZ7" s="122"/>
      <c r="FB7" s="28" t="s">
        <v>1</v>
      </c>
      <c r="FC7" s="28" t="s">
        <v>2</v>
      </c>
      <c r="FD7" s="28"/>
    </row>
    <row r="8" spans="2:161" ht="18.75" customHeight="1" thickBot="1">
      <c r="B8" s="279"/>
      <c r="C8" s="280"/>
      <c r="D8" s="280"/>
      <c r="E8" s="280"/>
      <c r="F8" s="280"/>
      <c r="G8" s="280"/>
      <c r="H8" s="280"/>
      <c r="I8" s="280"/>
      <c r="J8" s="280"/>
      <c r="K8" s="280"/>
      <c r="L8" s="280"/>
      <c r="M8" s="280"/>
      <c r="N8" s="280"/>
      <c r="O8" s="280"/>
      <c r="P8" s="281"/>
      <c r="Q8" s="288"/>
      <c r="R8" s="289"/>
      <c r="S8" s="289"/>
      <c r="T8" s="289"/>
      <c r="U8" s="289"/>
      <c r="V8" s="289"/>
      <c r="W8" s="289"/>
      <c r="X8" s="290"/>
      <c r="Y8" s="291"/>
      <c r="Z8" s="291"/>
      <c r="AA8" s="291"/>
      <c r="AB8" s="29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B8" s="47" t="s">
        <v>179</v>
      </c>
      <c r="FC8" s="47" t="s">
        <v>3</v>
      </c>
      <c r="FD8" s="12" t="s">
        <v>184</v>
      </c>
      <c r="FE8" s="5">
        <v>95</v>
      </c>
    </row>
    <row r="9" spans="2:161" ht="23.25" customHeight="1" thickTop="1">
      <c r="B9" s="279"/>
      <c r="C9" s="280"/>
      <c r="D9" s="280"/>
      <c r="E9" s="280"/>
      <c r="F9" s="280"/>
      <c r="G9" s="280"/>
      <c r="H9" s="280"/>
      <c r="I9" s="280"/>
      <c r="J9" s="280"/>
      <c r="K9" s="280"/>
      <c r="L9" s="280"/>
      <c r="M9" s="280"/>
      <c r="N9" s="280"/>
      <c r="O9" s="280"/>
      <c r="P9" s="281"/>
      <c r="Q9" s="331">
        <v>3</v>
      </c>
      <c r="R9" s="332"/>
      <c r="S9" s="332"/>
      <c r="T9" s="332"/>
      <c r="U9" s="332"/>
      <c r="V9" s="332"/>
      <c r="W9" s="332"/>
      <c r="X9" s="333"/>
      <c r="Y9" s="337" t="s">
        <v>84</v>
      </c>
      <c r="Z9" s="338"/>
      <c r="AA9" s="338"/>
      <c r="AB9" s="339"/>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B9" s="47" t="s">
        <v>180</v>
      </c>
      <c r="FC9" s="47" t="s">
        <v>5</v>
      </c>
      <c r="FD9" s="12" t="s">
        <v>185</v>
      </c>
      <c r="FE9" s="5">
        <v>44365</v>
      </c>
    </row>
    <row r="10" spans="2:161" ht="13.5" customHeight="1">
      <c r="B10" s="282"/>
      <c r="C10" s="283"/>
      <c r="D10" s="283"/>
      <c r="E10" s="283"/>
      <c r="F10" s="283"/>
      <c r="G10" s="283"/>
      <c r="H10" s="283"/>
      <c r="I10" s="283"/>
      <c r="J10" s="283"/>
      <c r="K10" s="283"/>
      <c r="L10" s="283"/>
      <c r="M10" s="283"/>
      <c r="N10" s="283"/>
      <c r="O10" s="283"/>
      <c r="P10" s="284"/>
      <c r="Q10" s="334"/>
      <c r="R10" s="335"/>
      <c r="S10" s="335"/>
      <c r="T10" s="335"/>
      <c r="U10" s="335"/>
      <c r="V10" s="335"/>
      <c r="W10" s="335"/>
      <c r="X10" s="336"/>
      <c r="Y10" s="340"/>
      <c r="Z10" s="341"/>
      <c r="AA10" s="341"/>
      <c r="AB10" s="342"/>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B10" s="47" t="s">
        <v>181</v>
      </c>
      <c r="FC10" s="47" t="s">
        <v>6</v>
      </c>
      <c r="FD10" s="12" t="s">
        <v>181</v>
      </c>
      <c r="FE10" s="5">
        <v>10968</v>
      </c>
    </row>
    <row r="11" spans="2:161" ht="21.75" customHeight="1">
      <c r="B11" s="303" t="s">
        <v>210</v>
      </c>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5"/>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B11" s="47" t="s">
        <v>182</v>
      </c>
      <c r="FC11" s="47" t="s">
        <v>7</v>
      </c>
      <c r="FD11" s="55" t="s">
        <v>186</v>
      </c>
      <c r="FE11" s="5">
        <v>107</v>
      </c>
    </row>
    <row r="12" spans="2:161" ht="3.75" customHeight="1">
      <c r="B12" s="306"/>
      <c r="C12" s="304"/>
      <c r="D12" s="304"/>
      <c r="E12" s="304"/>
      <c r="F12" s="304"/>
      <c r="G12" s="304"/>
      <c r="H12" s="304"/>
      <c r="I12" s="304"/>
      <c r="J12" s="304"/>
      <c r="K12" s="304"/>
      <c r="L12" s="304"/>
      <c r="M12" s="304"/>
      <c r="N12" s="304"/>
      <c r="O12" s="304"/>
      <c r="P12" s="304"/>
      <c r="Q12" s="304"/>
      <c r="R12" s="304"/>
      <c r="S12" s="304"/>
      <c r="T12" s="304"/>
      <c r="U12" s="304"/>
      <c r="V12" s="304"/>
      <c r="W12" s="304"/>
      <c r="X12" s="304"/>
      <c r="Y12" s="304"/>
      <c r="Z12" s="304"/>
      <c r="AA12" s="304"/>
      <c r="AB12" s="305"/>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B12" s="47" t="s">
        <v>183</v>
      </c>
      <c r="FC12" s="47" t="s">
        <v>8</v>
      </c>
      <c r="FD12" s="12" t="s">
        <v>183</v>
      </c>
      <c r="FE12" s="5">
        <v>1525</v>
      </c>
    </row>
    <row r="13" spans="2:159" ht="39" customHeight="1">
      <c r="B13" s="437" t="s">
        <v>303</v>
      </c>
      <c r="C13" s="438"/>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9"/>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B13" s="512" t="s">
        <v>9</v>
      </c>
      <c r="FC13" s="513"/>
    </row>
    <row r="14" spans="2:161" ht="23.25" customHeight="1" thickBot="1">
      <c r="B14" s="399" t="s">
        <v>213</v>
      </c>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1"/>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B14" s="58" t="s">
        <v>187</v>
      </c>
      <c r="FC14" s="47" t="s">
        <v>11</v>
      </c>
      <c r="FD14" s="12" t="s">
        <v>197</v>
      </c>
      <c r="FE14" s="3">
        <v>48</v>
      </c>
    </row>
    <row r="15" spans="2:161" ht="57" customHeight="1" thickBot="1" thickTop="1">
      <c r="B15" s="45" t="s">
        <v>214</v>
      </c>
      <c r="C15" s="45" t="s">
        <v>2</v>
      </c>
      <c r="D15" s="45" t="s">
        <v>75</v>
      </c>
      <c r="E15" s="464" t="s">
        <v>203</v>
      </c>
      <c r="F15" s="465"/>
      <c r="G15" s="465"/>
      <c r="H15" s="465"/>
      <c r="I15" s="466"/>
      <c r="J15" s="235" t="s">
        <v>215</v>
      </c>
      <c r="K15" s="236"/>
      <c r="L15" s="236"/>
      <c r="M15" s="236"/>
      <c r="N15" s="236"/>
      <c r="O15" s="236"/>
      <c r="P15" s="236"/>
      <c r="Q15" s="236"/>
      <c r="R15" s="236"/>
      <c r="S15" s="236"/>
      <c r="T15" s="236"/>
      <c r="U15" s="236"/>
      <c r="V15" s="229" t="s">
        <v>216</v>
      </c>
      <c r="W15" s="230"/>
      <c r="X15" s="230"/>
      <c r="Y15" s="230"/>
      <c r="Z15" s="230"/>
      <c r="AA15" s="230"/>
      <c r="AB15" s="231"/>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122"/>
      <c r="EU15" s="122"/>
      <c r="EV15" s="122"/>
      <c r="EW15" s="122"/>
      <c r="EX15" s="122"/>
      <c r="EY15" s="122"/>
      <c r="EZ15" s="122"/>
      <c r="FB15" s="38" t="s">
        <v>188</v>
      </c>
      <c r="FC15" s="47" t="s">
        <v>12</v>
      </c>
      <c r="FD15" s="12" t="s">
        <v>197</v>
      </c>
      <c r="FE15" s="3">
        <v>16</v>
      </c>
    </row>
    <row r="16" spans="2:161" ht="34.5" customHeight="1" thickBot="1" thickTop="1">
      <c r="B16" s="409" t="s">
        <v>179</v>
      </c>
      <c r="C16" s="409" t="str">
        <f>(IF(B16="Cobertura en red inalámbrica y conexión a internet",FC8,IF(B16="Equipos de cómputo",FC9,IF(B16="Software",FC10,IF(B16="Bibliotecas virtuales",FC11,IF(B16="Aulas inteligentes",FC12))))))</f>
        <v>Porcentaje de cobertura en red inalámbrica y conexión a internet en la institución</v>
      </c>
      <c r="D16" s="410" t="str">
        <f>(IF(B16="Cobertura en red inalámbrica y conexión a internet",FD8,IF(B16="Equipos de cómputo",FD9,IF(B16="Software",FD10,IF(B16="Bibliotecas virtuales",FD11,IF(B16="Aulas inteligentes",FD12))))))</f>
        <v>Cobertura de red inalámbrica e internet</v>
      </c>
      <c r="E16" s="192">
        <f>(IF(B16="Cobertura en red inalámbrica y conexión a internet",FE8,IF(B16="Equipos de cómputo",FE9,IF(B16="Software",FE10,IF(B16="Bibliotecas virtuales",FE11,IF(B16="Aulas inteligentes",FE12))))))</f>
        <v>95</v>
      </c>
      <c r="F16" s="193"/>
      <c r="G16" s="193"/>
      <c r="H16" s="193"/>
      <c r="I16" s="194"/>
      <c r="J16" s="509">
        <v>2018</v>
      </c>
      <c r="K16" s="509"/>
      <c r="L16" s="509"/>
      <c r="M16" s="509"/>
      <c r="N16" s="509"/>
      <c r="O16" s="509"/>
      <c r="P16" s="509">
        <v>2019</v>
      </c>
      <c r="Q16" s="509"/>
      <c r="R16" s="509"/>
      <c r="S16" s="509"/>
      <c r="T16" s="509"/>
      <c r="U16" s="201"/>
      <c r="V16" s="232"/>
      <c r="W16" s="233"/>
      <c r="X16" s="233"/>
      <c r="Y16" s="233"/>
      <c r="Z16" s="233"/>
      <c r="AA16" s="233"/>
      <c r="AB16" s="234"/>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0"/>
      <c r="EQ16" s="160"/>
      <c r="ER16" s="160"/>
      <c r="ES16" s="160"/>
      <c r="ET16" s="160"/>
      <c r="EU16" s="160"/>
      <c r="EV16" s="160"/>
      <c r="EW16" s="160"/>
      <c r="EX16" s="160"/>
      <c r="EY16" s="160"/>
      <c r="EZ16" s="160"/>
      <c r="FB16" s="58" t="s">
        <v>189</v>
      </c>
      <c r="FC16" s="47" t="s">
        <v>13</v>
      </c>
      <c r="FD16" s="12" t="s">
        <v>197</v>
      </c>
      <c r="FE16" s="3">
        <v>57</v>
      </c>
    </row>
    <row r="17" spans="2:161" ht="33.75" customHeight="1" thickBot="1" thickTop="1">
      <c r="B17" s="409"/>
      <c r="C17" s="409"/>
      <c r="D17" s="410"/>
      <c r="E17" s="195"/>
      <c r="F17" s="196"/>
      <c r="G17" s="196"/>
      <c r="H17" s="196"/>
      <c r="I17" s="197"/>
      <c r="J17" s="407" t="s">
        <v>102</v>
      </c>
      <c r="K17" s="407"/>
      <c r="L17" s="407"/>
      <c r="M17" s="410" t="s">
        <v>103</v>
      </c>
      <c r="N17" s="410"/>
      <c r="O17" s="410"/>
      <c r="P17" s="407" t="s">
        <v>106</v>
      </c>
      <c r="Q17" s="407"/>
      <c r="R17" s="407"/>
      <c r="S17" s="410" t="s">
        <v>107</v>
      </c>
      <c r="T17" s="410"/>
      <c r="U17" s="410"/>
      <c r="V17" s="407" t="s">
        <v>104</v>
      </c>
      <c r="W17" s="407"/>
      <c r="X17" s="407"/>
      <c r="Y17" s="410" t="s">
        <v>105</v>
      </c>
      <c r="Z17" s="410"/>
      <c r="AA17" s="410"/>
      <c r="AB17" s="410"/>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2"/>
      <c r="CH17" s="162"/>
      <c r="CI17" s="162"/>
      <c r="CJ17" s="162"/>
      <c r="CK17" s="162"/>
      <c r="CL17" s="162"/>
      <c r="CM17" s="162"/>
      <c r="CN17" s="162"/>
      <c r="CO17" s="162"/>
      <c r="CP17" s="162"/>
      <c r="CQ17" s="162"/>
      <c r="CR17" s="162"/>
      <c r="CS17" s="162"/>
      <c r="CT17" s="162"/>
      <c r="CU17" s="162"/>
      <c r="CV17" s="162"/>
      <c r="CW17" s="162"/>
      <c r="CX17" s="162"/>
      <c r="CY17" s="162"/>
      <c r="CZ17" s="162"/>
      <c r="DA17" s="162"/>
      <c r="DB17" s="162"/>
      <c r="DC17" s="162"/>
      <c r="DD17" s="162"/>
      <c r="DE17" s="162"/>
      <c r="DF17" s="162"/>
      <c r="DG17" s="162"/>
      <c r="DH17" s="162"/>
      <c r="DI17" s="162"/>
      <c r="DJ17" s="162"/>
      <c r="DK17" s="162"/>
      <c r="DL17" s="162"/>
      <c r="DM17" s="162"/>
      <c r="DN17" s="162"/>
      <c r="DO17" s="162"/>
      <c r="DP17" s="162"/>
      <c r="DQ17" s="162"/>
      <c r="DR17" s="162"/>
      <c r="DS17" s="162"/>
      <c r="DT17" s="162"/>
      <c r="DU17" s="162"/>
      <c r="DV17" s="162"/>
      <c r="DW17" s="162"/>
      <c r="DX17" s="162"/>
      <c r="DY17" s="162"/>
      <c r="DZ17" s="162"/>
      <c r="EA17" s="162"/>
      <c r="EB17" s="162"/>
      <c r="EC17" s="162"/>
      <c r="ED17" s="162"/>
      <c r="EE17" s="162"/>
      <c r="EF17" s="162"/>
      <c r="EG17" s="162"/>
      <c r="EH17" s="162"/>
      <c r="EI17" s="162"/>
      <c r="EJ17" s="162"/>
      <c r="EK17" s="162"/>
      <c r="EL17" s="162"/>
      <c r="EM17" s="162"/>
      <c r="EN17" s="162"/>
      <c r="EO17" s="162"/>
      <c r="EP17" s="162"/>
      <c r="EQ17" s="162"/>
      <c r="ER17" s="162"/>
      <c r="ES17" s="162"/>
      <c r="ET17" s="162"/>
      <c r="EU17" s="162"/>
      <c r="EV17" s="162"/>
      <c r="EW17" s="162"/>
      <c r="EX17" s="162"/>
      <c r="EY17" s="162"/>
      <c r="EZ17" s="162"/>
      <c r="FB17" s="58" t="s">
        <v>190</v>
      </c>
      <c r="FC17" s="47" t="s">
        <v>14</v>
      </c>
      <c r="FD17" s="12" t="s">
        <v>197</v>
      </c>
      <c r="FE17" s="3">
        <v>14</v>
      </c>
    </row>
    <row r="18" spans="2:161" ht="36.75" customHeight="1" thickBot="1" thickTop="1">
      <c r="B18" s="409"/>
      <c r="C18" s="409"/>
      <c r="D18" s="410"/>
      <c r="E18" s="198"/>
      <c r="F18" s="199"/>
      <c r="G18" s="199"/>
      <c r="H18" s="199"/>
      <c r="I18" s="200"/>
      <c r="J18" s="407"/>
      <c r="K18" s="407"/>
      <c r="L18" s="407"/>
      <c r="M18" s="410">
        <v>85</v>
      </c>
      <c r="N18" s="410"/>
      <c r="O18" s="410"/>
      <c r="P18" s="407"/>
      <c r="Q18" s="407"/>
      <c r="R18" s="407"/>
      <c r="S18" s="410">
        <v>88</v>
      </c>
      <c r="T18" s="410"/>
      <c r="U18" s="410"/>
      <c r="V18" s="407"/>
      <c r="W18" s="407"/>
      <c r="X18" s="407"/>
      <c r="Y18" s="407">
        <v>80</v>
      </c>
      <c r="Z18" s="407"/>
      <c r="AA18" s="407"/>
      <c r="AB18" s="407"/>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c r="CX18" s="164"/>
      <c r="CY18" s="164"/>
      <c r="CZ18" s="164"/>
      <c r="DA18" s="164"/>
      <c r="DB18" s="164"/>
      <c r="DC18" s="164"/>
      <c r="DD18" s="164"/>
      <c r="DE18" s="164"/>
      <c r="DF18" s="164"/>
      <c r="DG18" s="164"/>
      <c r="DH18" s="164"/>
      <c r="DI18" s="164"/>
      <c r="DJ18" s="164"/>
      <c r="DK18" s="164"/>
      <c r="DL18" s="164"/>
      <c r="DM18" s="164"/>
      <c r="DN18" s="164"/>
      <c r="DO18" s="164"/>
      <c r="DP18" s="164"/>
      <c r="DQ18" s="164"/>
      <c r="DR18" s="164"/>
      <c r="DS18" s="164"/>
      <c r="DT18" s="164"/>
      <c r="DU18" s="164"/>
      <c r="DV18" s="164"/>
      <c r="DW18" s="164"/>
      <c r="DX18" s="164"/>
      <c r="DY18" s="164"/>
      <c r="DZ18" s="164"/>
      <c r="EA18" s="164"/>
      <c r="EB18" s="164"/>
      <c r="EC18" s="164"/>
      <c r="ED18" s="164"/>
      <c r="EE18" s="164"/>
      <c r="EF18" s="164"/>
      <c r="EG18" s="164"/>
      <c r="EH18" s="164"/>
      <c r="EI18" s="164"/>
      <c r="EJ18" s="164"/>
      <c r="EK18" s="164"/>
      <c r="EL18" s="164"/>
      <c r="EM18" s="164"/>
      <c r="EN18" s="164"/>
      <c r="EO18" s="164"/>
      <c r="EP18" s="164"/>
      <c r="EQ18" s="164"/>
      <c r="ER18" s="164"/>
      <c r="ES18" s="164"/>
      <c r="ET18" s="164"/>
      <c r="EU18" s="164"/>
      <c r="EV18" s="164"/>
      <c r="EW18" s="164"/>
      <c r="EX18" s="164"/>
      <c r="EY18" s="164"/>
      <c r="EZ18" s="164"/>
      <c r="FB18" s="58" t="s">
        <v>191</v>
      </c>
      <c r="FC18" s="47" t="s">
        <v>15</v>
      </c>
      <c r="FD18" s="12" t="s">
        <v>198</v>
      </c>
      <c r="FE18" s="3">
        <v>16</v>
      </c>
    </row>
    <row r="19" spans="2:161" ht="47.25" customHeight="1" thickBot="1" thickTop="1">
      <c r="B19" s="45" t="s">
        <v>214</v>
      </c>
      <c r="C19" s="45" t="s">
        <v>2</v>
      </c>
      <c r="D19" s="45" t="s">
        <v>75</v>
      </c>
      <c r="E19" s="464" t="s">
        <v>203</v>
      </c>
      <c r="F19" s="465"/>
      <c r="G19" s="465"/>
      <c r="H19" s="465"/>
      <c r="I19" s="466"/>
      <c r="J19" s="235" t="s">
        <v>215</v>
      </c>
      <c r="K19" s="236"/>
      <c r="L19" s="236"/>
      <c r="M19" s="236"/>
      <c r="N19" s="236"/>
      <c r="O19" s="236"/>
      <c r="P19" s="236"/>
      <c r="Q19" s="236"/>
      <c r="R19" s="236"/>
      <c r="S19" s="236"/>
      <c r="T19" s="236"/>
      <c r="U19" s="236"/>
      <c r="V19" s="229" t="s">
        <v>216</v>
      </c>
      <c r="W19" s="230"/>
      <c r="X19" s="230"/>
      <c r="Y19" s="230"/>
      <c r="Z19" s="230"/>
      <c r="AA19" s="230"/>
      <c r="AB19" s="231"/>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2"/>
      <c r="DV19" s="122"/>
      <c r="DW19" s="122"/>
      <c r="DX19" s="122"/>
      <c r="DY19" s="122"/>
      <c r="DZ19" s="122"/>
      <c r="EA19" s="122"/>
      <c r="EB19" s="122"/>
      <c r="EC19" s="122"/>
      <c r="ED19" s="122"/>
      <c r="EE19" s="122"/>
      <c r="EF19" s="122"/>
      <c r="EG19" s="122"/>
      <c r="EH19" s="122"/>
      <c r="EI19" s="122"/>
      <c r="EJ19" s="122"/>
      <c r="EK19" s="122"/>
      <c r="EL19" s="122"/>
      <c r="EM19" s="122"/>
      <c r="EN19" s="122"/>
      <c r="EO19" s="122"/>
      <c r="EP19" s="122"/>
      <c r="EQ19" s="122"/>
      <c r="ER19" s="122"/>
      <c r="ES19" s="122"/>
      <c r="ET19" s="122"/>
      <c r="EU19" s="122"/>
      <c r="EV19" s="122"/>
      <c r="EW19" s="122"/>
      <c r="EX19" s="122"/>
      <c r="EY19" s="122"/>
      <c r="EZ19" s="122"/>
      <c r="FB19" s="38" t="s">
        <v>192</v>
      </c>
      <c r="FC19" s="47" t="s">
        <v>16</v>
      </c>
      <c r="FD19" s="12" t="s">
        <v>192</v>
      </c>
      <c r="FE19" s="3">
        <v>27</v>
      </c>
    </row>
    <row r="20" spans="2:161" ht="33" customHeight="1" thickBot="1" thickTop="1">
      <c r="B20" s="409"/>
      <c r="C20" s="409"/>
      <c r="D20" s="410"/>
      <c r="E20" s="192"/>
      <c r="F20" s="193"/>
      <c r="G20" s="193"/>
      <c r="H20" s="193"/>
      <c r="I20" s="194"/>
      <c r="J20" s="509">
        <v>2018</v>
      </c>
      <c r="K20" s="509"/>
      <c r="L20" s="509"/>
      <c r="M20" s="509"/>
      <c r="N20" s="509"/>
      <c r="O20" s="509"/>
      <c r="P20" s="509">
        <v>2019</v>
      </c>
      <c r="Q20" s="509"/>
      <c r="R20" s="509"/>
      <c r="S20" s="509"/>
      <c r="T20" s="509"/>
      <c r="U20" s="201"/>
      <c r="V20" s="232"/>
      <c r="W20" s="233"/>
      <c r="X20" s="233"/>
      <c r="Y20" s="233"/>
      <c r="Z20" s="233"/>
      <c r="AA20" s="233"/>
      <c r="AB20" s="234"/>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c r="DU20" s="122"/>
      <c r="DV20" s="122"/>
      <c r="DW20" s="122"/>
      <c r="DX20" s="122"/>
      <c r="DY20" s="122"/>
      <c r="DZ20" s="122"/>
      <c r="EA20" s="122"/>
      <c r="EB20" s="122"/>
      <c r="EC20" s="122"/>
      <c r="ED20" s="122"/>
      <c r="EE20" s="122"/>
      <c r="EF20" s="122"/>
      <c r="EG20" s="122"/>
      <c r="EH20" s="122"/>
      <c r="EI20" s="122"/>
      <c r="EJ20" s="122"/>
      <c r="EK20" s="122"/>
      <c r="EL20" s="122"/>
      <c r="EM20" s="122"/>
      <c r="EN20" s="122"/>
      <c r="EO20" s="122"/>
      <c r="EP20" s="122"/>
      <c r="EQ20" s="122"/>
      <c r="ER20" s="122"/>
      <c r="ES20" s="122"/>
      <c r="ET20" s="122"/>
      <c r="EU20" s="122"/>
      <c r="EV20" s="122"/>
      <c r="EW20" s="122"/>
      <c r="EX20" s="122"/>
      <c r="EY20" s="122"/>
      <c r="EZ20" s="122"/>
      <c r="FB20" s="59" t="s">
        <v>193</v>
      </c>
      <c r="FC20" s="47" t="s">
        <v>17</v>
      </c>
      <c r="FD20" s="12" t="s">
        <v>197</v>
      </c>
      <c r="FE20" s="3">
        <v>20</v>
      </c>
    </row>
    <row r="21" spans="2:161" ht="51" customHeight="1" thickBot="1" thickTop="1">
      <c r="B21" s="409"/>
      <c r="C21" s="409"/>
      <c r="D21" s="410"/>
      <c r="E21" s="195"/>
      <c r="F21" s="196"/>
      <c r="G21" s="196"/>
      <c r="H21" s="196"/>
      <c r="I21" s="197"/>
      <c r="J21" s="407" t="s">
        <v>102</v>
      </c>
      <c r="K21" s="407"/>
      <c r="L21" s="407"/>
      <c r="M21" s="410" t="s">
        <v>103</v>
      </c>
      <c r="N21" s="410"/>
      <c r="O21" s="410"/>
      <c r="P21" s="407" t="s">
        <v>106</v>
      </c>
      <c r="Q21" s="407"/>
      <c r="R21" s="407"/>
      <c r="S21" s="410" t="s">
        <v>107</v>
      </c>
      <c r="T21" s="410"/>
      <c r="U21" s="410"/>
      <c r="V21" s="407" t="s">
        <v>104</v>
      </c>
      <c r="W21" s="407"/>
      <c r="X21" s="407"/>
      <c r="Y21" s="410" t="s">
        <v>105</v>
      </c>
      <c r="Z21" s="410"/>
      <c r="AA21" s="410"/>
      <c r="AB21" s="410"/>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B21" s="38" t="s">
        <v>194</v>
      </c>
      <c r="FC21" s="47" t="s">
        <v>18</v>
      </c>
      <c r="FD21" s="12" t="s">
        <v>197</v>
      </c>
      <c r="FE21" s="3">
        <v>23</v>
      </c>
    </row>
    <row r="22" spans="2:161" ht="38.25" customHeight="1" thickBot="1" thickTop="1">
      <c r="B22" s="409"/>
      <c r="C22" s="409"/>
      <c r="D22" s="410"/>
      <c r="E22" s="198"/>
      <c r="F22" s="199"/>
      <c r="G22" s="199"/>
      <c r="H22" s="199"/>
      <c r="I22" s="200"/>
      <c r="J22" s="407"/>
      <c r="K22" s="407"/>
      <c r="L22" s="407"/>
      <c r="M22" s="410"/>
      <c r="N22" s="410"/>
      <c r="O22" s="410"/>
      <c r="P22" s="407"/>
      <c r="Q22" s="407"/>
      <c r="R22" s="407"/>
      <c r="S22" s="410"/>
      <c r="T22" s="410"/>
      <c r="U22" s="410"/>
      <c r="V22" s="407"/>
      <c r="W22" s="407"/>
      <c r="X22" s="407"/>
      <c r="Y22" s="407"/>
      <c r="Z22" s="407"/>
      <c r="AA22" s="407"/>
      <c r="AB22" s="407"/>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34"/>
      <c r="DJ22" s="134"/>
      <c r="DK22" s="134"/>
      <c r="DL22" s="134"/>
      <c r="DM22" s="134"/>
      <c r="DN22" s="134"/>
      <c r="DO22" s="134"/>
      <c r="DP22" s="134"/>
      <c r="DQ22" s="134"/>
      <c r="DR22" s="134"/>
      <c r="DS22" s="134"/>
      <c r="DT22" s="134"/>
      <c r="DU22" s="134"/>
      <c r="DV22" s="134"/>
      <c r="DW22" s="134"/>
      <c r="DX22" s="134"/>
      <c r="DY22" s="134"/>
      <c r="DZ22" s="134"/>
      <c r="EA22" s="134"/>
      <c r="EB22" s="134"/>
      <c r="EC22" s="134"/>
      <c r="ED22" s="134"/>
      <c r="EE22" s="134"/>
      <c r="EF22" s="134"/>
      <c r="EG22" s="134"/>
      <c r="EH22" s="134"/>
      <c r="EI22" s="134"/>
      <c r="EJ22" s="134"/>
      <c r="EK22" s="134"/>
      <c r="EL22" s="134"/>
      <c r="EM22" s="134"/>
      <c r="EN22" s="134"/>
      <c r="EO22" s="134"/>
      <c r="EP22" s="134"/>
      <c r="EQ22" s="134"/>
      <c r="ER22" s="134"/>
      <c r="ES22" s="134"/>
      <c r="ET22" s="134"/>
      <c r="EU22" s="134"/>
      <c r="EV22" s="134"/>
      <c r="EW22" s="134"/>
      <c r="EX22" s="134"/>
      <c r="EY22" s="134"/>
      <c r="EZ22" s="134"/>
      <c r="FB22" s="38" t="s">
        <v>195</v>
      </c>
      <c r="FC22" s="47" t="s">
        <v>19</v>
      </c>
      <c r="FD22" s="12" t="s">
        <v>197</v>
      </c>
      <c r="FE22" s="3">
        <v>25</v>
      </c>
    </row>
    <row r="23" spans="2:161" ht="45" customHeight="1" thickBot="1" thickTop="1">
      <c r="B23" s="388" t="s">
        <v>222</v>
      </c>
      <c r="C23" s="389"/>
      <c r="D23" s="530" t="s">
        <v>304</v>
      </c>
      <c r="E23" s="531"/>
      <c r="F23" s="531"/>
      <c r="G23" s="531"/>
      <c r="H23" s="531"/>
      <c r="I23" s="531"/>
      <c r="J23" s="531"/>
      <c r="K23" s="531"/>
      <c r="L23" s="531"/>
      <c r="M23" s="531"/>
      <c r="N23" s="531"/>
      <c r="O23" s="531"/>
      <c r="P23" s="531"/>
      <c r="Q23" s="531"/>
      <c r="R23" s="531"/>
      <c r="S23" s="531"/>
      <c r="T23" s="531"/>
      <c r="U23" s="531"/>
      <c r="V23" s="531"/>
      <c r="W23" s="531"/>
      <c r="X23" s="531"/>
      <c r="Y23" s="531"/>
      <c r="Z23" s="531"/>
      <c r="AA23" s="531"/>
      <c r="AB23" s="532"/>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B23" s="61" t="s">
        <v>196</v>
      </c>
      <c r="FC23" s="58" t="s">
        <v>20</v>
      </c>
      <c r="FD23" s="12" t="s">
        <v>199</v>
      </c>
      <c r="FE23" s="3">
        <v>53</v>
      </c>
    </row>
    <row r="24" spans="2:158" ht="21.75" customHeight="1" thickBot="1" thickTop="1">
      <c r="B24" s="353" t="s">
        <v>217</v>
      </c>
      <c r="C24" s="354"/>
      <c r="D24" s="354"/>
      <c r="E24" s="354"/>
      <c r="F24" s="354"/>
      <c r="G24" s="355"/>
      <c r="H24" s="355"/>
      <c r="I24" s="355"/>
      <c r="J24" s="355"/>
      <c r="K24" s="355"/>
      <c r="L24" s="355"/>
      <c r="M24" s="355"/>
      <c r="N24" s="355"/>
      <c r="O24" s="355"/>
      <c r="P24" s="355"/>
      <c r="Q24" s="355"/>
      <c r="R24" s="355"/>
      <c r="S24" s="355"/>
      <c r="T24" s="355"/>
      <c r="U24" s="355"/>
      <c r="V24" s="355"/>
      <c r="W24" s="355"/>
      <c r="X24" s="355"/>
      <c r="Y24" s="355"/>
      <c r="Z24" s="354"/>
      <c r="AA24" s="354"/>
      <c r="AB24" s="356"/>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B24" s="28" t="s">
        <v>82</v>
      </c>
    </row>
    <row r="25" spans="2:158" ht="37.5" customHeight="1" thickTop="1">
      <c r="B25" s="539" t="s">
        <v>74</v>
      </c>
      <c r="C25" s="535"/>
      <c r="D25" s="538" t="s">
        <v>75</v>
      </c>
      <c r="E25" s="534" t="s">
        <v>76</v>
      </c>
      <c r="F25" s="535"/>
      <c r="G25" s="316" t="s">
        <v>333</v>
      </c>
      <c r="H25" s="317"/>
      <c r="I25" s="317"/>
      <c r="J25" s="317"/>
      <c r="K25" s="317"/>
      <c r="L25" s="317"/>
      <c r="M25" s="317"/>
      <c r="N25" s="317"/>
      <c r="O25" s="317"/>
      <c r="P25" s="317"/>
      <c r="Q25" s="317"/>
      <c r="R25" s="318"/>
      <c r="S25" s="229" t="s">
        <v>218</v>
      </c>
      <c r="T25" s="230"/>
      <c r="U25" s="230"/>
      <c r="V25" s="230"/>
      <c r="W25" s="230"/>
      <c r="X25" s="230"/>
      <c r="Y25" s="231"/>
      <c r="Z25" s="230" t="s">
        <v>223</v>
      </c>
      <c r="AA25" s="230"/>
      <c r="AB25" s="231"/>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c r="DK25" s="122"/>
      <c r="DL25" s="122"/>
      <c r="DM25" s="122"/>
      <c r="DN25" s="122"/>
      <c r="DO25" s="122"/>
      <c r="DP25" s="122"/>
      <c r="DQ25" s="122"/>
      <c r="DR25" s="122"/>
      <c r="DS25" s="122"/>
      <c r="DT25" s="122"/>
      <c r="DU25" s="122"/>
      <c r="DV25" s="122"/>
      <c r="DW25" s="122"/>
      <c r="DX25" s="122"/>
      <c r="DY25" s="122"/>
      <c r="DZ25" s="122"/>
      <c r="EA25" s="122"/>
      <c r="EB25" s="122"/>
      <c r="EC25" s="122"/>
      <c r="ED25" s="122"/>
      <c r="EE25" s="122"/>
      <c r="EF25" s="122"/>
      <c r="EG25" s="122"/>
      <c r="EH25" s="122"/>
      <c r="EI25" s="122"/>
      <c r="EJ25" s="122"/>
      <c r="EK25" s="122"/>
      <c r="EL25" s="122"/>
      <c r="EM25" s="122"/>
      <c r="EN25" s="122"/>
      <c r="EO25" s="122"/>
      <c r="EP25" s="122"/>
      <c r="EQ25" s="122"/>
      <c r="ER25" s="122"/>
      <c r="ES25" s="122"/>
      <c r="ET25" s="122"/>
      <c r="EU25" s="122"/>
      <c r="EV25" s="122"/>
      <c r="EW25" s="122"/>
      <c r="EX25" s="122"/>
      <c r="EY25" s="122"/>
      <c r="EZ25" s="122"/>
      <c r="FB25" s="30" t="s">
        <v>83</v>
      </c>
    </row>
    <row r="26" spans="2:158" ht="15">
      <c r="B26" s="540"/>
      <c r="C26" s="537"/>
      <c r="D26" s="362"/>
      <c r="E26" s="536"/>
      <c r="F26" s="537"/>
      <c r="G26" s="328">
        <v>1</v>
      </c>
      <c r="H26" s="329"/>
      <c r="I26" s="329"/>
      <c r="J26" s="330"/>
      <c r="K26" s="328">
        <v>2</v>
      </c>
      <c r="L26" s="329"/>
      <c r="M26" s="329"/>
      <c r="N26" s="330"/>
      <c r="O26" s="328">
        <v>3</v>
      </c>
      <c r="P26" s="329"/>
      <c r="Q26" s="329"/>
      <c r="R26" s="330"/>
      <c r="S26" s="319"/>
      <c r="T26" s="320"/>
      <c r="U26" s="320"/>
      <c r="V26" s="320"/>
      <c r="W26" s="320"/>
      <c r="X26" s="320"/>
      <c r="Y26" s="321"/>
      <c r="Z26" s="320"/>
      <c r="AA26" s="320"/>
      <c r="AB26" s="321"/>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c r="DP26" s="122"/>
      <c r="DQ26" s="122"/>
      <c r="DR26" s="122"/>
      <c r="DS26" s="122"/>
      <c r="DT26" s="122"/>
      <c r="DU26" s="122"/>
      <c r="DV26" s="122"/>
      <c r="DW26" s="122"/>
      <c r="DX26" s="122"/>
      <c r="DY26" s="122"/>
      <c r="DZ26" s="122"/>
      <c r="EA26" s="122"/>
      <c r="EB26" s="122"/>
      <c r="EC26" s="122"/>
      <c r="ED26" s="122"/>
      <c r="EE26" s="122"/>
      <c r="EF26" s="122"/>
      <c r="EG26" s="122"/>
      <c r="EH26" s="122"/>
      <c r="EI26" s="122"/>
      <c r="EJ26" s="122"/>
      <c r="EK26" s="122"/>
      <c r="EL26" s="122"/>
      <c r="EM26" s="122"/>
      <c r="EN26" s="122"/>
      <c r="EO26" s="122"/>
      <c r="EP26" s="122"/>
      <c r="EQ26" s="122"/>
      <c r="ER26" s="122"/>
      <c r="ES26" s="122"/>
      <c r="ET26" s="122"/>
      <c r="EU26" s="122"/>
      <c r="EV26" s="122"/>
      <c r="EW26" s="122"/>
      <c r="EX26" s="122"/>
      <c r="EY26" s="122"/>
      <c r="EZ26" s="122"/>
      <c r="FB26" s="30" t="s">
        <v>84</v>
      </c>
    </row>
    <row r="27" spans="2:158" ht="15.75" thickBot="1">
      <c r="B27" s="541"/>
      <c r="C27" s="346"/>
      <c r="D27" s="363"/>
      <c r="E27" s="344"/>
      <c r="F27" s="346"/>
      <c r="G27" s="350" t="s">
        <v>77</v>
      </c>
      <c r="H27" s="351"/>
      <c r="I27" s="350" t="s">
        <v>78</v>
      </c>
      <c r="J27" s="351"/>
      <c r="K27" s="350" t="s">
        <v>77</v>
      </c>
      <c r="L27" s="351"/>
      <c r="M27" s="350" t="s">
        <v>78</v>
      </c>
      <c r="N27" s="351"/>
      <c r="O27" s="350" t="s">
        <v>77</v>
      </c>
      <c r="P27" s="351"/>
      <c r="Q27" s="350" t="s">
        <v>78</v>
      </c>
      <c r="R27" s="351"/>
      <c r="S27" s="232"/>
      <c r="T27" s="233"/>
      <c r="U27" s="233"/>
      <c r="V27" s="233"/>
      <c r="W27" s="233"/>
      <c r="X27" s="233"/>
      <c r="Y27" s="234"/>
      <c r="Z27" s="291"/>
      <c r="AA27" s="291"/>
      <c r="AB27" s="29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c r="DK27" s="122"/>
      <c r="DL27" s="122"/>
      <c r="DM27" s="122"/>
      <c r="DN27" s="122"/>
      <c r="DO27" s="122"/>
      <c r="DP27" s="122"/>
      <c r="DQ27" s="122"/>
      <c r="DR27" s="122"/>
      <c r="DS27" s="122"/>
      <c r="DT27" s="122"/>
      <c r="DU27" s="122"/>
      <c r="DV27" s="122"/>
      <c r="DW27" s="122"/>
      <c r="DX27" s="122"/>
      <c r="DY27" s="122"/>
      <c r="DZ27" s="122"/>
      <c r="EA27" s="122"/>
      <c r="EB27" s="122"/>
      <c r="EC27" s="122"/>
      <c r="ED27" s="122"/>
      <c r="EE27" s="122"/>
      <c r="EF27" s="122"/>
      <c r="EG27" s="122"/>
      <c r="EH27" s="122"/>
      <c r="EI27" s="122"/>
      <c r="EJ27" s="122"/>
      <c r="EK27" s="122"/>
      <c r="EL27" s="122"/>
      <c r="EM27" s="122"/>
      <c r="EN27" s="122"/>
      <c r="EO27" s="122"/>
      <c r="EP27" s="122"/>
      <c r="EQ27" s="122"/>
      <c r="ER27" s="122"/>
      <c r="ES27" s="122"/>
      <c r="ET27" s="122"/>
      <c r="EU27" s="122"/>
      <c r="EV27" s="122"/>
      <c r="EW27" s="122"/>
      <c r="EX27" s="122"/>
      <c r="EY27" s="122"/>
      <c r="EZ27" s="122"/>
      <c r="FB27" s="30" t="s">
        <v>85</v>
      </c>
    </row>
    <row r="28" spans="2:158" ht="15.75" thickTop="1">
      <c r="B28" s="293"/>
      <c r="C28" s="294"/>
      <c r="D28" s="120"/>
      <c r="E28" s="295"/>
      <c r="F28" s="294"/>
      <c r="G28" s="29" t="s">
        <v>79</v>
      </c>
      <c r="H28" s="29" t="s">
        <v>4</v>
      </c>
      <c r="I28" s="29" t="s">
        <v>79</v>
      </c>
      <c r="J28" s="29" t="s">
        <v>4</v>
      </c>
      <c r="K28" s="29" t="s">
        <v>79</v>
      </c>
      <c r="L28" s="29" t="s">
        <v>4</v>
      </c>
      <c r="M28" s="29" t="s">
        <v>79</v>
      </c>
      <c r="N28" s="29" t="s">
        <v>4</v>
      </c>
      <c r="O28" s="29" t="s">
        <v>79</v>
      </c>
      <c r="P28" s="29" t="s">
        <v>4</v>
      </c>
      <c r="Q28" s="29" t="s">
        <v>79</v>
      </c>
      <c r="R28" s="29" t="s">
        <v>4</v>
      </c>
      <c r="S28" s="545"/>
      <c r="T28" s="546"/>
      <c r="U28" s="546"/>
      <c r="V28" s="546"/>
      <c r="W28" s="546"/>
      <c r="X28" s="546"/>
      <c r="Y28" s="547"/>
      <c r="Z28" s="295"/>
      <c r="AA28" s="486"/>
      <c r="AB28" s="347"/>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B28" s="30" t="s">
        <v>86</v>
      </c>
    </row>
    <row r="29" spans="2:158" ht="64.5" customHeight="1">
      <c r="B29" s="533" t="s">
        <v>305</v>
      </c>
      <c r="C29" s="374"/>
      <c r="D29" s="159" t="s">
        <v>306</v>
      </c>
      <c r="E29" s="373">
        <v>4</v>
      </c>
      <c r="F29" s="374"/>
      <c r="G29" s="4"/>
      <c r="H29" s="4"/>
      <c r="I29" s="4"/>
      <c r="J29" s="4"/>
      <c r="K29" s="4"/>
      <c r="L29" s="4"/>
      <c r="M29" s="4"/>
      <c r="N29" s="4"/>
      <c r="O29" s="159">
        <v>4</v>
      </c>
      <c r="P29" s="159">
        <v>100</v>
      </c>
      <c r="Q29" s="159">
        <v>2</v>
      </c>
      <c r="R29" s="159">
        <v>50</v>
      </c>
      <c r="S29" s="222" t="s">
        <v>349</v>
      </c>
      <c r="T29" s="223"/>
      <c r="U29" s="223"/>
      <c r="V29" s="223"/>
      <c r="W29" s="223"/>
      <c r="X29" s="223"/>
      <c r="Y29" s="224"/>
      <c r="Z29" s="542" t="s">
        <v>307</v>
      </c>
      <c r="AA29" s="543"/>
      <c r="AB29" s="544"/>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c r="CL29" s="157"/>
      <c r="CM29" s="157"/>
      <c r="CN29" s="157"/>
      <c r="CO29" s="157"/>
      <c r="CP29" s="157"/>
      <c r="CQ29" s="157"/>
      <c r="CR29" s="157"/>
      <c r="CS29" s="157"/>
      <c r="CT29" s="157"/>
      <c r="CU29" s="157"/>
      <c r="CV29" s="157"/>
      <c r="CW29" s="157"/>
      <c r="CX29" s="157"/>
      <c r="CY29" s="157"/>
      <c r="CZ29" s="157"/>
      <c r="DA29" s="157"/>
      <c r="DB29" s="157"/>
      <c r="DC29" s="157"/>
      <c r="DD29" s="157"/>
      <c r="DE29" s="157"/>
      <c r="DF29" s="157"/>
      <c r="DG29" s="157"/>
      <c r="DH29" s="157"/>
      <c r="DI29" s="157"/>
      <c r="DJ29" s="157"/>
      <c r="DK29" s="157"/>
      <c r="DL29" s="157"/>
      <c r="DM29" s="157"/>
      <c r="DN29" s="157"/>
      <c r="DO29" s="157"/>
      <c r="DP29" s="157"/>
      <c r="DQ29" s="157"/>
      <c r="DR29" s="157"/>
      <c r="DS29" s="157"/>
      <c r="DT29" s="157"/>
      <c r="DU29" s="157"/>
      <c r="DV29" s="157"/>
      <c r="DW29" s="157"/>
      <c r="DX29" s="157"/>
      <c r="DY29" s="157"/>
      <c r="DZ29" s="157"/>
      <c r="EA29" s="157"/>
      <c r="EB29" s="157"/>
      <c r="EC29" s="157"/>
      <c r="ED29" s="157"/>
      <c r="EE29" s="157"/>
      <c r="EF29" s="157"/>
      <c r="EG29" s="157"/>
      <c r="EH29" s="157"/>
      <c r="EI29" s="157"/>
      <c r="EJ29" s="157"/>
      <c r="EK29" s="157"/>
      <c r="EL29" s="157"/>
      <c r="EM29" s="157"/>
      <c r="EN29" s="157"/>
      <c r="EO29" s="157"/>
      <c r="EP29" s="157"/>
      <c r="EQ29" s="157"/>
      <c r="ER29" s="157"/>
      <c r="ES29" s="157"/>
      <c r="ET29" s="157"/>
      <c r="EU29" s="157"/>
      <c r="EV29" s="157"/>
      <c r="EW29" s="157"/>
      <c r="EX29" s="157"/>
      <c r="EY29" s="157"/>
      <c r="EZ29" s="157"/>
      <c r="FB29" s="30" t="s">
        <v>87</v>
      </c>
    </row>
    <row r="30" spans="2:156" ht="54.75" customHeight="1">
      <c r="B30" s="405"/>
      <c r="C30" s="378"/>
      <c r="D30" s="64"/>
      <c r="E30" s="527"/>
      <c r="F30" s="376"/>
      <c r="G30" s="4"/>
      <c r="H30" s="4"/>
      <c r="I30" s="4"/>
      <c r="J30" s="4"/>
      <c r="K30" s="4"/>
      <c r="L30" s="4"/>
      <c r="M30" s="4"/>
      <c r="N30" s="4"/>
      <c r="O30" s="4"/>
      <c r="P30" s="4"/>
      <c r="Q30" s="4"/>
      <c r="R30" s="4"/>
      <c r="S30" s="379"/>
      <c r="T30" s="380"/>
      <c r="U30" s="380"/>
      <c r="V30" s="380"/>
      <c r="W30" s="380"/>
      <c r="X30" s="380"/>
      <c r="Y30" s="381"/>
      <c r="Z30" s="379"/>
      <c r="AA30" s="380"/>
      <c r="AB30" s="406"/>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133"/>
      <c r="BY30" s="133"/>
      <c r="BZ30" s="133"/>
      <c r="CA30" s="133"/>
      <c r="CB30" s="133"/>
      <c r="CC30" s="133"/>
      <c r="CD30" s="133"/>
      <c r="CE30" s="133"/>
      <c r="CF30" s="133"/>
      <c r="CG30" s="133"/>
      <c r="CH30" s="133"/>
      <c r="CI30" s="133"/>
      <c r="CJ30" s="133"/>
      <c r="CK30" s="133"/>
      <c r="CL30" s="133"/>
      <c r="CM30" s="133"/>
      <c r="CN30" s="133"/>
      <c r="CO30" s="133"/>
      <c r="CP30" s="133"/>
      <c r="CQ30" s="133"/>
      <c r="CR30" s="133"/>
      <c r="CS30" s="133"/>
      <c r="CT30" s="133"/>
      <c r="CU30" s="133"/>
      <c r="CV30" s="133"/>
      <c r="CW30" s="133"/>
      <c r="CX30" s="133"/>
      <c r="CY30" s="133"/>
      <c r="CZ30" s="133"/>
      <c r="DA30" s="133"/>
      <c r="DB30" s="133"/>
      <c r="DC30" s="133"/>
      <c r="DD30" s="133"/>
      <c r="DE30" s="133"/>
      <c r="DF30" s="133"/>
      <c r="DG30" s="133"/>
      <c r="DH30" s="133"/>
      <c r="DI30" s="133"/>
      <c r="DJ30" s="133"/>
      <c r="DK30" s="133"/>
      <c r="DL30" s="133"/>
      <c r="DM30" s="133"/>
      <c r="DN30" s="133"/>
      <c r="DO30" s="133"/>
      <c r="DP30" s="133"/>
      <c r="DQ30" s="133"/>
      <c r="DR30" s="133"/>
      <c r="DS30" s="133"/>
      <c r="DT30" s="133"/>
      <c r="DU30" s="133"/>
      <c r="DV30" s="133"/>
      <c r="DW30" s="133"/>
      <c r="DX30" s="133"/>
      <c r="DY30" s="133"/>
      <c r="DZ30" s="133"/>
      <c r="EA30" s="133"/>
      <c r="EB30" s="133"/>
      <c r="EC30" s="133"/>
      <c r="ED30" s="133"/>
      <c r="EE30" s="133"/>
      <c r="EF30" s="133"/>
      <c r="EG30" s="133"/>
      <c r="EH30" s="133"/>
      <c r="EI30" s="133"/>
      <c r="EJ30" s="133"/>
      <c r="EK30" s="133"/>
      <c r="EL30" s="133"/>
      <c r="EM30" s="133"/>
      <c r="EN30" s="133"/>
      <c r="EO30" s="133"/>
      <c r="EP30" s="133"/>
      <c r="EQ30" s="133"/>
      <c r="ER30" s="133"/>
      <c r="ES30" s="133"/>
      <c r="ET30" s="133"/>
      <c r="EU30" s="133"/>
      <c r="EV30" s="133"/>
      <c r="EW30" s="133"/>
      <c r="EX30" s="133"/>
      <c r="EY30" s="133"/>
      <c r="EZ30" s="133"/>
    </row>
    <row r="31" spans="2:156" ht="54.75" customHeight="1">
      <c r="B31" s="405"/>
      <c r="C31" s="378"/>
      <c r="D31" s="135"/>
      <c r="E31" s="377"/>
      <c r="F31" s="378"/>
      <c r="G31" s="4"/>
      <c r="H31" s="4"/>
      <c r="I31" s="4"/>
      <c r="J31" s="4"/>
      <c r="K31" s="4"/>
      <c r="L31" s="4"/>
      <c r="M31" s="4"/>
      <c r="N31" s="4"/>
      <c r="O31" s="4"/>
      <c r="P31" s="4"/>
      <c r="Q31" s="4"/>
      <c r="R31" s="4"/>
      <c r="S31" s="379"/>
      <c r="T31" s="380"/>
      <c r="U31" s="380"/>
      <c r="V31" s="380"/>
      <c r="W31" s="380"/>
      <c r="X31" s="380"/>
      <c r="Y31" s="381"/>
      <c r="Z31" s="379"/>
      <c r="AA31" s="380"/>
      <c r="AB31" s="406"/>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133"/>
      <c r="BN31" s="133"/>
      <c r="BO31" s="133"/>
      <c r="BP31" s="133"/>
      <c r="BQ31" s="133"/>
      <c r="BR31" s="133"/>
      <c r="BS31" s="133"/>
      <c r="BT31" s="133"/>
      <c r="BU31" s="133"/>
      <c r="BV31" s="133"/>
      <c r="BW31" s="133"/>
      <c r="BX31" s="133"/>
      <c r="BY31" s="133"/>
      <c r="BZ31" s="133"/>
      <c r="CA31" s="133"/>
      <c r="CB31" s="133"/>
      <c r="CC31" s="133"/>
      <c r="CD31" s="133"/>
      <c r="CE31" s="133"/>
      <c r="CF31" s="133"/>
      <c r="CG31" s="133"/>
      <c r="CH31" s="133"/>
      <c r="CI31" s="133"/>
      <c r="CJ31" s="133"/>
      <c r="CK31" s="133"/>
      <c r="CL31" s="133"/>
      <c r="CM31" s="133"/>
      <c r="CN31" s="133"/>
      <c r="CO31" s="133"/>
      <c r="CP31" s="133"/>
      <c r="CQ31" s="133"/>
      <c r="CR31" s="133"/>
      <c r="CS31" s="133"/>
      <c r="CT31" s="133"/>
      <c r="CU31" s="133"/>
      <c r="CV31" s="133"/>
      <c r="CW31" s="133"/>
      <c r="CX31" s="133"/>
      <c r="CY31" s="133"/>
      <c r="CZ31" s="133"/>
      <c r="DA31" s="133"/>
      <c r="DB31" s="133"/>
      <c r="DC31" s="133"/>
      <c r="DD31" s="133"/>
      <c r="DE31" s="133"/>
      <c r="DF31" s="133"/>
      <c r="DG31" s="133"/>
      <c r="DH31" s="133"/>
      <c r="DI31" s="133"/>
      <c r="DJ31" s="133"/>
      <c r="DK31" s="133"/>
      <c r="DL31" s="133"/>
      <c r="DM31" s="133"/>
      <c r="DN31" s="133"/>
      <c r="DO31" s="133"/>
      <c r="DP31" s="133"/>
      <c r="DQ31" s="133"/>
      <c r="DR31" s="133"/>
      <c r="DS31" s="133"/>
      <c r="DT31" s="133"/>
      <c r="DU31" s="133"/>
      <c r="DV31" s="133"/>
      <c r="DW31" s="133"/>
      <c r="DX31" s="133"/>
      <c r="DY31" s="133"/>
      <c r="DZ31" s="133"/>
      <c r="EA31" s="133"/>
      <c r="EB31" s="133"/>
      <c r="EC31" s="133"/>
      <c r="ED31" s="133"/>
      <c r="EE31" s="133"/>
      <c r="EF31" s="133"/>
      <c r="EG31" s="133"/>
      <c r="EH31" s="133"/>
      <c r="EI31" s="133"/>
      <c r="EJ31" s="133"/>
      <c r="EK31" s="133"/>
      <c r="EL31" s="133"/>
      <c r="EM31" s="133"/>
      <c r="EN31" s="133"/>
      <c r="EO31" s="133"/>
      <c r="EP31" s="133"/>
      <c r="EQ31" s="133"/>
      <c r="ER31" s="133"/>
      <c r="ES31" s="133"/>
      <c r="ET31" s="133"/>
      <c r="EU31" s="133"/>
      <c r="EV31" s="133"/>
      <c r="EW31" s="133"/>
      <c r="EX31" s="133"/>
      <c r="EY31" s="133"/>
      <c r="EZ31" s="133"/>
    </row>
    <row r="32" spans="2:156" ht="54.75" customHeight="1">
      <c r="B32" s="405"/>
      <c r="C32" s="378"/>
      <c r="D32" s="135"/>
      <c r="E32" s="377"/>
      <c r="F32" s="378"/>
      <c r="G32" s="4"/>
      <c r="H32" s="4"/>
      <c r="I32" s="4"/>
      <c r="J32" s="4"/>
      <c r="K32" s="4"/>
      <c r="L32" s="4"/>
      <c r="M32" s="4"/>
      <c r="N32" s="4"/>
      <c r="O32" s="4"/>
      <c r="P32" s="4"/>
      <c r="Q32" s="4"/>
      <c r="R32" s="4"/>
      <c r="S32" s="379"/>
      <c r="T32" s="380"/>
      <c r="U32" s="380"/>
      <c r="V32" s="380"/>
      <c r="W32" s="380"/>
      <c r="X32" s="380"/>
      <c r="Y32" s="381"/>
      <c r="Z32" s="379"/>
      <c r="AA32" s="380"/>
      <c r="AB32" s="406"/>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3"/>
      <c r="CA32" s="133"/>
      <c r="CB32" s="133"/>
      <c r="CC32" s="133"/>
      <c r="CD32" s="133"/>
      <c r="CE32" s="133"/>
      <c r="CF32" s="133"/>
      <c r="CG32" s="133"/>
      <c r="CH32" s="133"/>
      <c r="CI32" s="133"/>
      <c r="CJ32" s="133"/>
      <c r="CK32" s="133"/>
      <c r="CL32" s="133"/>
      <c r="CM32" s="133"/>
      <c r="CN32" s="133"/>
      <c r="CO32" s="133"/>
      <c r="CP32" s="133"/>
      <c r="CQ32" s="133"/>
      <c r="CR32" s="133"/>
      <c r="CS32" s="133"/>
      <c r="CT32" s="133"/>
      <c r="CU32" s="133"/>
      <c r="CV32" s="133"/>
      <c r="CW32" s="133"/>
      <c r="CX32" s="133"/>
      <c r="CY32" s="133"/>
      <c r="CZ32" s="133"/>
      <c r="DA32" s="133"/>
      <c r="DB32" s="133"/>
      <c r="DC32" s="133"/>
      <c r="DD32" s="133"/>
      <c r="DE32" s="133"/>
      <c r="DF32" s="133"/>
      <c r="DG32" s="133"/>
      <c r="DH32" s="133"/>
      <c r="DI32" s="133"/>
      <c r="DJ32" s="133"/>
      <c r="DK32" s="133"/>
      <c r="DL32" s="133"/>
      <c r="DM32" s="133"/>
      <c r="DN32" s="133"/>
      <c r="DO32" s="133"/>
      <c r="DP32" s="133"/>
      <c r="DQ32" s="133"/>
      <c r="DR32" s="133"/>
      <c r="DS32" s="133"/>
      <c r="DT32" s="133"/>
      <c r="DU32" s="133"/>
      <c r="DV32" s="133"/>
      <c r="DW32" s="133"/>
      <c r="DX32" s="133"/>
      <c r="DY32" s="133"/>
      <c r="DZ32" s="133"/>
      <c r="EA32" s="133"/>
      <c r="EB32" s="133"/>
      <c r="EC32" s="133"/>
      <c r="ED32" s="133"/>
      <c r="EE32" s="133"/>
      <c r="EF32" s="133"/>
      <c r="EG32" s="133"/>
      <c r="EH32" s="133"/>
      <c r="EI32" s="133"/>
      <c r="EJ32" s="133"/>
      <c r="EK32" s="133"/>
      <c r="EL32" s="133"/>
      <c r="EM32" s="133"/>
      <c r="EN32" s="133"/>
      <c r="EO32" s="133"/>
      <c r="EP32" s="133"/>
      <c r="EQ32" s="133"/>
      <c r="ER32" s="133"/>
      <c r="ES32" s="133"/>
      <c r="ET32" s="133"/>
      <c r="EU32" s="133"/>
      <c r="EV32" s="133"/>
      <c r="EW32" s="133"/>
      <c r="EX32" s="133"/>
      <c r="EY32" s="133"/>
      <c r="EZ32" s="133"/>
    </row>
    <row r="33" spans="2:156" ht="54.75" customHeight="1" thickBot="1">
      <c r="B33" s="364"/>
      <c r="C33" s="365"/>
      <c r="D33" s="130"/>
      <c r="E33" s="365"/>
      <c r="F33" s="365"/>
      <c r="G33" s="31"/>
      <c r="H33" s="31"/>
      <c r="I33" s="31"/>
      <c r="J33" s="31"/>
      <c r="K33" s="31"/>
      <c r="L33" s="31"/>
      <c r="M33" s="31"/>
      <c r="N33" s="31"/>
      <c r="O33" s="31"/>
      <c r="P33" s="31"/>
      <c r="Q33" s="31"/>
      <c r="R33" s="31"/>
      <c r="S33" s="523"/>
      <c r="T33" s="524"/>
      <c r="U33" s="524"/>
      <c r="V33" s="524"/>
      <c r="W33" s="524"/>
      <c r="X33" s="524"/>
      <c r="Y33" s="525"/>
      <c r="Z33" s="523"/>
      <c r="AA33" s="524"/>
      <c r="AB33" s="526"/>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c r="BV33" s="133"/>
      <c r="BW33" s="133"/>
      <c r="BX33" s="133"/>
      <c r="BY33" s="133"/>
      <c r="BZ33" s="133"/>
      <c r="CA33" s="133"/>
      <c r="CB33" s="133"/>
      <c r="CC33" s="133"/>
      <c r="CD33" s="133"/>
      <c r="CE33" s="133"/>
      <c r="CF33" s="133"/>
      <c r="CG33" s="133"/>
      <c r="CH33" s="133"/>
      <c r="CI33" s="133"/>
      <c r="CJ33" s="133"/>
      <c r="CK33" s="133"/>
      <c r="CL33" s="133"/>
      <c r="CM33" s="133"/>
      <c r="CN33" s="133"/>
      <c r="CO33" s="133"/>
      <c r="CP33" s="133"/>
      <c r="CQ33" s="133"/>
      <c r="CR33" s="133"/>
      <c r="CS33" s="133"/>
      <c r="CT33" s="133"/>
      <c r="CU33" s="133"/>
      <c r="CV33" s="133"/>
      <c r="CW33" s="133"/>
      <c r="CX33" s="133"/>
      <c r="CY33" s="133"/>
      <c r="CZ33" s="133"/>
      <c r="DA33" s="133"/>
      <c r="DB33" s="133"/>
      <c r="DC33" s="133"/>
      <c r="DD33" s="133"/>
      <c r="DE33" s="133"/>
      <c r="DF33" s="133"/>
      <c r="DG33" s="133"/>
      <c r="DH33" s="133"/>
      <c r="DI33" s="133"/>
      <c r="DJ33" s="133"/>
      <c r="DK33" s="133"/>
      <c r="DL33" s="133"/>
      <c r="DM33" s="133"/>
      <c r="DN33" s="133"/>
      <c r="DO33" s="133"/>
      <c r="DP33" s="133"/>
      <c r="DQ33" s="133"/>
      <c r="DR33" s="133"/>
      <c r="DS33" s="133"/>
      <c r="DT33" s="133"/>
      <c r="DU33" s="133"/>
      <c r="DV33" s="133"/>
      <c r="DW33" s="133"/>
      <c r="DX33" s="133"/>
      <c r="DY33" s="133"/>
      <c r="DZ33" s="133"/>
      <c r="EA33" s="133"/>
      <c r="EB33" s="133"/>
      <c r="EC33" s="133"/>
      <c r="ED33" s="133"/>
      <c r="EE33" s="133"/>
      <c r="EF33" s="133"/>
      <c r="EG33" s="133"/>
      <c r="EH33" s="133"/>
      <c r="EI33" s="133"/>
      <c r="EJ33" s="133"/>
      <c r="EK33" s="133"/>
      <c r="EL33" s="133"/>
      <c r="EM33" s="133"/>
      <c r="EN33" s="133"/>
      <c r="EO33" s="133"/>
      <c r="EP33" s="133"/>
      <c r="EQ33" s="133"/>
      <c r="ER33" s="133"/>
      <c r="ES33" s="133"/>
      <c r="ET33" s="133"/>
      <c r="EU33" s="133"/>
      <c r="EV33" s="133"/>
      <c r="EW33" s="133"/>
      <c r="EX33" s="133"/>
      <c r="EY33" s="133"/>
      <c r="EZ33" s="133"/>
    </row>
    <row r="34" spans="2:156" ht="15" customHeight="1">
      <c r="B34" s="514" t="s">
        <v>220</v>
      </c>
      <c r="C34" s="515"/>
      <c r="D34" s="515"/>
      <c r="E34" s="515"/>
      <c r="F34" s="515"/>
      <c r="G34" s="515"/>
      <c r="H34" s="515"/>
      <c r="I34" s="515"/>
      <c r="J34" s="515"/>
      <c r="K34" s="515"/>
      <c r="L34" s="515"/>
      <c r="M34" s="515"/>
      <c r="N34" s="515"/>
      <c r="O34" s="515"/>
      <c r="P34" s="515"/>
      <c r="Q34" s="515"/>
      <c r="R34" s="515"/>
      <c r="S34" s="515"/>
      <c r="T34" s="515"/>
      <c r="U34" s="515"/>
      <c r="V34" s="515"/>
      <c r="W34" s="515"/>
      <c r="X34" s="515"/>
      <c r="Y34" s="515"/>
      <c r="Z34" s="515"/>
      <c r="AA34" s="515"/>
      <c r="AB34" s="516"/>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row>
    <row r="35" spans="2:156" ht="33.75" customHeight="1">
      <c r="B35" s="517"/>
      <c r="C35" s="518"/>
      <c r="D35" s="518"/>
      <c r="E35" s="518"/>
      <c r="F35" s="518"/>
      <c r="G35" s="518"/>
      <c r="H35" s="518"/>
      <c r="I35" s="518"/>
      <c r="J35" s="518"/>
      <c r="K35" s="518"/>
      <c r="L35" s="518"/>
      <c r="M35" s="518"/>
      <c r="N35" s="518"/>
      <c r="O35" s="518"/>
      <c r="P35" s="518"/>
      <c r="Q35" s="518"/>
      <c r="R35" s="518"/>
      <c r="S35" s="518"/>
      <c r="T35" s="518"/>
      <c r="U35" s="518"/>
      <c r="V35" s="518"/>
      <c r="W35" s="518"/>
      <c r="X35" s="518"/>
      <c r="Y35" s="518"/>
      <c r="Z35" s="518"/>
      <c r="AA35" s="518"/>
      <c r="AB35" s="519"/>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row>
    <row r="36" spans="2:156" ht="33" customHeight="1">
      <c r="B36" s="520"/>
      <c r="C36" s="521"/>
      <c r="D36" s="521"/>
      <c r="E36" s="521"/>
      <c r="F36" s="521"/>
      <c r="G36" s="521"/>
      <c r="H36" s="521"/>
      <c r="I36" s="521"/>
      <c r="J36" s="521"/>
      <c r="K36" s="521"/>
      <c r="L36" s="521"/>
      <c r="M36" s="521"/>
      <c r="N36" s="521"/>
      <c r="O36" s="521"/>
      <c r="P36" s="521"/>
      <c r="Q36" s="521"/>
      <c r="R36" s="521"/>
      <c r="S36" s="521"/>
      <c r="T36" s="521"/>
      <c r="U36" s="521"/>
      <c r="V36" s="521"/>
      <c r="W36" s="521"/>
      <c r="X36" s="521"/>
      <c r="Y36" s="521"/>
      <c r="Z36" s="521"/>
      <c r="AA36" s="521"/>
      <c r="AB36" s="522"/>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row>
    <row r="37" spans="2:156" ht="15">
      <c r="B37" s="18"/>
      <c r="C37" s="6"/>
      <c r="D37" s="6"/>
      <c r="E37" s="6"/>
      <c r="F37" s="6"/>
      <c r="G37" s="6"/>
      <c r="H37" s="6"/>
      <c r="I37" s="6"/>
      <c r="J37" s="6"/>
      <c r="K37" s="6"/>
      <c r="L37" s="6"/>
      <c r="M37" s="6"/>
      <c r="N37" s="6"/>
      <c r="O37" s="6"/>
      <c r="P37" s="6"/>
      <c r="Q37" s="6"/>
      <c r="R37" s="6"/>
      <c r="S37" s="6"/>
      <c r="T37" s="6"/>
      <c r="U37" s="6"/>
      <c r="V37" s="6"/>
      <c r="W37" s="6"/>
      <c r="X37" s="6"/>
      <c r="Y37" s="6"/>
      <c r="Z37" s="6"/>
      <c r="AA37" s="6"/>
      <c r="AB37" s="19"/>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row>
    <row r="38" spans="2:156" ht="15">
      <c r="B38" s="261" t="s">
        <v>236</v>
      </c>
      <c r="C38" s="262"/>
      <c r="D38" s="262"/>
      <c r="E38" s="262"/>
      <c r="F38" s="6"/>
      <c r="G38" s="6"/>
      <c r="H38" s="6"/>
      <c r="I38" s="6"/>
      <c r="J38" s="6"/>
      <c r="K38" s="6"/>
      <c r="L38" s="6"/>
      <c r="M38" s="6"/>
      <c r="N38" s="6"/>
      <c r="O38" s="6"/>
      <c r="P38" s="6"/>
      <c r="Q38" s="262"/>
      <c r="R38" s="262"/>
      <c r="S38" s="262"/>
      <c r="T38" s="262"/>
      <c r="U38" s="262"/>
      <c r="V38" s="262"/>
      <c r="W38" s="262"/>
      <c r="X38" s="262"/>
      <c r="Y38" s="262"/>
      <c r="Z38" s="262"/>
      <c r="AA38" s="262"/>
      <c r="AB38" s="263"/>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row>
    <row r="39" spans="2:156" ht="15" customHeight="1">
      <c r="B39" s="244" t="s">
        <v>237</v>
      </c>
      <c r="C39" s="245"/>
      <c r="D39" s="245"/>
      <c r="E39" s="245"/>
      <c r="F39" s="6"/>
      <c r="G39" s="6"/>
      <c r="H39" s="6"/>
      <c r="I39" s="6"/>
      <c r="J39" s="6"/>
      <c r="K39" s="6"/>
      <c r="L39" s="6"/>
      <c r="M39" s="6"/>
      <c r="N39" s="6"/>
      <c r="O39" s="6"/>
      <c r="P39" s="6"/>
      <c r="Q39" s="246"/>
      <c r="R39" s="246"/>
      <c r="S39" s="246"/>
      <c r="T39" s="246"/>
      <c r="U39" s="246"/>
      <c r="V39" s="246"/>
      <c r="W39" s="246"/>
      <c r="X39" s="246"/>
      <c r="Y39" s="246"/>
      <c r="Z39" s="246"/>
      <c r="AA39" s="246"/>
      <c r="AB39" s="247"/>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c r="CX39" s="119"/>
      <c r="CY39" s="119"/>
      <c r="CZ39" s="119"/>
      <c r="DA39" s="119"/>
      <c r="DB39" s="119"/>
      <c r="DC39" s="119"/>
      <c r="DD39" s="119"/>
      <c r="DE39" s="119"/>
      <c r="DF39" s="119"/>
      <c r="DG39" s="119"/>
      <c r="DH39" s="119"/>
      <c r="DI39" s="119"/>
      <c r="DJ39" s="119"/>
      <c r="DK39" s="119"/>
      <c r="DL39" s="119"/>
      <c r="DM39" s="119"/>
      <c r="DN39" s="119"/>
      <c r="DO39" s="119"/>
      <c r="DP39" s="119"/>
      <c r="DQ39" s="119"/>
      <c r="DR39" s="119"/>
      <c r="DS39" s="119"/>
      <c r="DT39" s="119"/>
      <c r="DU39" s="119"/>
      <c r="DV39" s="119"/>
      <c r="DW39" s="119"/>
      <c r="DX39" s="119"/>
      <c r="DY39" s="119"/>
      <c r="DZ39" s="119"/>
      <c r="EA39" s="119"/>
      <c r="EB39" s="119"/>
      <c r="EC39" s="119"/>
      <c r="ED39" s="119"/>
      <c r="EE39" s="119"/>
      <c r="EF39" s="119"/>
      <c r="EG39" s="119"/>
      <c r="EH39" s="119"/>
      <c r="EI39" s="119"/>
      <c r="EJ39" s="119"/>
      <c r="EK39" s="119"/>
      <c r="EL39" s="119"/>
      <c r="EM39" s="119"/>
      <c r="EN39" s="119"/>
      <c r="EO39" s="119"/>
      <c r="EP39" s="119"/>
      <c r="EQ39" s="119"/>
      <c r="ER39" s="119"/>
      <c r="ES39" s="119"/>
      <c r="ET39" s="119"/>
      <c r="EU39" s="119"/>
      <c r="EV39" s="119"/>
      <c r="EW39" s="119"/>
      <c r="EX39" s="119"/>
      <c r="EY39" s="119"/>
      <c r="EZ39" s="119"/>
    </row>
    <row r="40" spans="2:156" ht="15">
      <c r="B40" s="136"/>
      <c r="C40" s="137"/>
      <c r="D40" s="137"/>
      <c r="E40" s="137"/>
      <c r="F40" s="6"/>
      <c r="G40" s="6"/>
      <c r="H40" s="6"/>
      <c r="I40" s="6"/>
      <c r="J40" s="6"/>
      <c r="K40" s="6"/>
      <c r="L40" s="6"/>
      <c r="M40" s="6"/>
      <c r="N40" s="6"/>
      <c r="O40" s="6"/>
      <c r="P40" s="6"/>
      <c r="Q40" s="246"/>
      <c r="R40" s="246"/>
      <c r="S40" s="246"/>
      <c r="T40" s="246"/>
      <c r="U40" s="246"/>
      <c r="V40" s="246"/>
      <c r="W40" s="246"/>
      <c r="X40" s="246"/>
      <c r="Y40" s="246"/>
      <c r="Z40" s="246"/>
      <c r="AA40" s="246"/>
      <c r="AB40" s="247"/>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138"/>
      <c r="DF40" s="138"/>
      <c r="DG40" s="138"/>
      <c r="DH40" s="138"/>
      <c r="DI40" s="138"/>
      <c r="DJ40" s="138"/>
      <c r="DK40" s="138"/>
      <c r="DL40" s="138"/>
      <c r="DM40" s="138"/>
      <c r="DN40" s="138"/>
      <c r="DO40" s="138"/>
      <c r="DP40" s="138"/>
      <c r="DQ40" s="138"/>
      <c r="DR40" s="138"/>
      <c r="DS40" s="138"/>
      <c r="DT40" s="138"/>
      <c r="DU40" s="138"/>
      <c r="DV40" s="138"/>
      <c r="DW40" s="138"/>
      <c r="DX40" s="138"/>
      <c r="DY40" s="138"/>
      <c r="DZ40" s="138"/>
      <c r="EA40" s="138"/>
      <c r="EB40" s="138"/>
      <c r="EC40" s="138"/>
      <c r="ED40" s="138"/>
      <c r="EE40" s="138"/>
      <c r="EF40" s="138"/>
      <c r="EG40" s="138"/>
      <c r="EH40" s="138"/>
      <c r="EI40" s="138"/>
      <c r="EJ40" s="138"/>
      <c r="EK40" s="138"/>
      <c r="EL40" s="138"/>
      <c r="EM40" s="138"/>
      <c r="EN40" s="138"/>
      <c r="EO40" s="138"/>
      <c r="EP40" s="138"/>
      <c r="EQ40" s="138"/>
      <c r="ER40" s="138"/>
      <c r="ES40" s="138"/>
      <c r="ET40" s="138"/>
      <c r="EU40" s="138"/>
      <c r="EV40" s="138"/>
      <c r="EW40" s="138"/>
      <c r="EX40" s="138"/>
      <c r="EY40" s="138"/>
      <c r="EZ40" s="138"/>
    </row>
    <row r="41" spans="2:156" ht="8.25" customHeight="1" thickBot="1">
      <c r="B41" s="32"/>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4"/>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row>
    <row r="42" spans="2:156" ht="15.75" thickTop="1">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row>
    <row r="43" spans="2:156" ht="6" customHeight="1" thickBot="1">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row>
    <row r="44" spans="2:156" ht="15.75" thickTop="1">
      <c r="B44" s="267" t="s">
        <v>308</v>
      </c>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9"/>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row>
    <row r="45" spans="2:156" ht="15">
      <c r="B45" s="15"/>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7"/>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row>
    <row r="46" spans="2:156" ht="13.5" customHeight="1">
      <c r="B46" s="270" t="s">
        <v>72</v>
      </c>
      <c r="C46" s="271"/>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2"/>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c r="CA46" s="129"/>
      <c r="CB46" s="129"/>
      <c r="CC46" s="129"/>
      <c r="CD46" s="129"/>
      <c r="CE46" s="129"/>
      <c r="CF46" s="129"/>
      <c r="CG46" s="129"/>
      <c r="CH46" s="129"/>
      <c r="CI46" s="129"/>
      <c r="CJ46" s="129"/>
      <c r="CK46" s="129"/>
      <c r="CL46" s="129"/>
      <c r="CM46" s="129"/>
      <c r="CN46" s="129"/>
      <c r="CO46" s="129"/>
      <c r="CP46" s="129"/>
      <c r="CQ46" s="129"/>
      <c r="CR46" s="129"/>
      <c r="CS46" s="129"/>
      <c r="CT46" s="129"/>
      <c r="CU46" s="129"/>
      <c r="CV46" s="129"/>
      <c r="CW46" s="129"/>
      <c r="CX46" s="129"/>
      <c r="CY46" s="129"/>
      <c r="CZ46" s="129"/>
      <c r="DA46" s="129"/>
      <c r="DB46" s="129"/>
      <c r="DC46" s="129"/>
      <c r="DD46" s="129"/>
      <c r="DE46" s="129"/>
      <c r="DF46" s="129"/>
      <c r="DG46" s="129"/>
      <c r="DH46" s="129"/>
      <c r="DI46" s="129"/>
      <c r="DJ46" s="129"/>
      <c r="DK46" s="129"/>
      <c r="DL46" s="129"/>
      <c r="DM46" s="129"/>
      <c r="DN46" s="129"/>
      <c r="DO46" s="129"/>
      <c r="DP46" s="129"/>
      <c r="DQ46" s="129"/>
      <c r="DR46" s="129"/>
      <c r="DS46" s="129"/>
      <c r="DT46" s="129"/>
      <c r="DU46" s="129"/>
      <c r="DV46" s="129"/>
      <c r="DW46" s="129"/>
      <c r="DX46" s="129"/>
      <c r="DY46" s="129"/>
      <c r="DZ46" s="129"/>
      <c r="EA46" s="129"/>
      <c r="EB46" s="129"/>
      <c r="EC46" s="129"/>
      <c r="ED46" s="129"/>
      <c r="EE46" s="129"/>
      <c r="EF46" s="129"/>
      <c r="EG46" s="129"/>
      <c r="EH46" s="129"/>
      <c r="EI46" s="129"/>
      <c r="EJ46" s="129"/>
      <c r="EK46" s="129"/>
      <c r="EL46" s="129"/>
      <c r="EM46" s="129"/>
      <c r="EN46" s="129"/>
      <c r="EO46" s="129"/>
      <c r="EP46" s="129"/>
      <c r="EQ46" s="129"/>
      <c r="ER46" s="129"/>
      <c r="ES46" s="129"/>
      <c r="ET46" s="129"/>
      <c r="EU46" s="129"/>
      <c r="EV46" s="129"/>
      <c r="EW46" s="129"/>
      <c r="EX46" s="129"/>
      <c r="EY46" s="129"/>
      <c r="EZ46" s="129"/>
    </row>
    <row r="47" spans="2:156" ht="15">
      <c r="B47" s="18"/>
      <c r="C47" s="6"/>
      <c r="D47" s="6"/>
      <c r="E47" s="6"/>
      <c r="F47" s="6"/>
      <c r="G47" s="6"/>
      <c r="H47" s="6"/>
      <c r="I47" s="6"/>
      <c r="J47" s="6"/>
      <c r="K47" s="6"/>
      <c r="L47" s="6"/>
      <c r="M47" s="6"/>
      <c r="N47" s="6"/>
      <c r="O47" s="6"/>
      <c r="P47" s="6"/>
      <c r="Q47" s="6"/>
      <c r="R47" s="6"/>
      <c r="S47" s="6"/>
      <c r="T47" s="6"/>
      <c r="U47" s="6"/>
      <c r="V47" s="6"/>
      <c r="W47" s="6"/>
      <c r="X47" s="6"/>
      <c r="Y47" s="6"/>
      <c r="Z47" s="6"/>
      <c r="AA47" s="6"/>
      <c r="AB47" s="19"/>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row>
    <row r="48" spans="2:156" ht="12.75" customHeight="1">
      <c r="B48" s="273" t="s">
        <v>250</v>
      </c>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5"/>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c r="BW48" s="127"/>
      <c r="BX48" s="127"/>
      <c r="BY48" s="127"/>
      <c r="BZ48" s="127"/>
      <c r="CA48" s="127"/>
      <c r="CB48" s="127"/>
      <c r="CC48" s="127"/>
      <c r="CD48" s="127"/>
      <c r="CE48" s="127"/>
      <c r="CF48" s="127"/>
      <c r="CG48" s="127"/>
      <c r="CH48" s="127"/>
      <c r="CI48" s="127"/>
      <c r="CJ48" s="127"/>
      <c r="CK48" s="127"/>
      <c r="CL48" s="127"/>
      <c r="CM48" s="127"/>
      <c r="CN48" s="127"/>
      <c r="CO48" s="127"/>
      <c r="CP48" s="127"/>
      <c r="CQ48" s="127"/>
      <c r="CR48" s="127"/>
      <c r="CS48" s="127"/>
      <c r="CT48" s="127"/>
      <c r="CU48" s="127"/>
      <c r="CV48" s="127"/>
      <c r="CW48" s="127"/>
      <c r="CX48" s="127"/>
      <c r="CY48" s="127"/>
      <c r="CZ48" s="127"/>
      <c r="DA48" s="127"/>
      <c r="DB48" s="127"/>
      <c r="DC48" s="127"/>
      <c r="DD48" s="127"/>
      <c r="DE48" s="127"/>
      <c r="DF48" s="127"/>
      <c r="DG48" s="127"/>
      <c r="DH48" s="127"/>
      <c r="DI48" s="127"/>
      <c r="DJ48" s="127"/>
      <c r="DK48" s="127"/>
      <c r="DL48" s="127"/>
      <c r="DM48" s="127"/>
      <c r="DN48" s="127"/>
      <c r="DO48" s="127"/>
      <c r="DP48" s="127"/>
      <c r="DQ48" s="127"/>
      <c r="DR48" s="127"/>
      <c r="DS48" s="127"/>
      <c r="DT48" s="127"/>
      <c r="DU48" s="127"/>
      <c r="DV48" s="127"/>
      <c r="DW48" s="127"/>
      <c r="DX48" s="127"/>
      <c r="DY48" s="127"/>
      <c r="DZ48" s="127"/>
      <c r="EA48" s="127"/>
      <c r="EB48" s="127"/>
      <c r="EC48" s="127"/>
      <c r="ED48" s="127"/>
      <c r="EE48" s="127"/>
      <c r="EF48" s="127"/>
      <c r="EG48" s="127"/>
      <c r="EH48" s="127"/>
      <c r="EI48" s="127"/>
      <c r="EJ48" s="127"/>
      <c r="EK48" s="127"/>
      <c r="EL48" s="127"/>
      <c r="EM48" s="127"/>
      <c r="EN48" s="127"/>
      <c r="EO48" s="127"/>
      <c r="EP48" s="127"/>
      <c r="EQ48" s="127"/>
      <c r="ER48" s="127"/>
      <c r="ES48" s="127"/>
      <c r="ET48" s="127"/>
      <c r="EU48" s="127"/>
      <c r="EV48" s="127"/>
      <c r="EW48" s="127"/>
      <c r="EX48" s="127"/>
      <c r="EY48" s="127"/>
      <c r="EZ48" s="127"/>
    </row>
    <row r="49" spans="2:156" ht="12.75" customHeight="1" thickBot="1">
      <c r="B49" s="18"/>
      <c r="C49" s="6"/>
      <c r="D49" s="6"/>
      <c r="E49" s="6"/>
      <c r="F49" s="6"/>
      <c r="G49" s="6"/>
      <c r="H49" s="6"/>
      <c r="I49" s="6"/>
      <c r="J49" s="6"/>
      <c r="K49" s="6"/>
      <c r="L49" s="6"/>
      <c r="M49" s="6"/>
      <c r="N49" s="6"/>
      <c r="O49" s="6"/>
      <c r="P49" s="6"/>
      <c r="Q49" s="6"/>
      <c r="R49" s="6"/>
      <c r="S49" s="6"/>
      <c r="T49" s="6"/>
      <c r="U49" s="6"/>
      <c r="V49" s="6"/>
      <c r="W49" s="6"/>
      <c r="X49" s="6"/>
      <c r="Y49" s="6"/>
      <c r="Z49" s="6"/>
      <c r="AA49" s="6"/>
      <c r="AB49" s="19"/>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row>
    <row r="50" spans="2:156" ht="15.75" customHeight="1" thickTop="1">
      <c r="B50" s="276" t="s">
        <v>302</v>
      </c>
      <c r="C50" s="277"/>
      <c r="D50" s="277"/>
      <c r="E50" s="277"/>
      <c r="F50" s="277"/>
      <c r="G50" s="277"/>
      <c r="H50" s="277"/>
      <c r="I50" s="277"/>
      <c r="J50" s="277"/>
      <c r="K50" s="277"/>
      <c r="L50" s="277"/>
      <c r="M50" s="277"/>
      <c r="N50" s="277"/>
      <c r="O50" s="277"/>
      <c r="P50" s="278"/>
      <c r="Q50" s="285" t="s">
        <v>73</v>
      </c>
      <c r="R50" s="286"/>
      <c r="S50" s="286"/>
      <c r="T50" s="286"/>
      <c r="U50" s="286"/>
      <c r="V50" s="286"/>
      <c r="W50" s="286"/>
      <c r="X50" s="286"/>
      <c r="Y50" s="229" t="s">
        <v>204</v>
      </c>
      <c r="Z50" s="230"/>
      <c r="AA50" s="230"/>
      <c r="AB50" s="231"/>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2"/>
      <c r="DI50" s="122"/>
      <c r="DJ50" s="122"/>
      <c r="DK50" s="122"/>
      <c r="DL50" s="122"/>
      <c r="DM50" s="122"/>
      <c r="DN50" s="122"/>
      <c r="DO50" s="122"/>
      <c r="DP50" s="122"/>
      <c r="DQ50" s="122"/>
      <c r="DR50" s="122"/>
      <c r="DS50" s="122"/>
      <c r="DT50" s="122"/>
      <c r="DU50" s="122"/>
      <c r="DV50" s="122"/>
      <c r="DW50" s="122"/>
      <c r="DX50" s="122"/>
      <c r="DY50" s="122"/>
      <c r="DZ50" s="122"/>
      <c r="EA50" s="122"/>
      <c r="EB50" s="122"/>
      <c r="EC50" s="122"/>
      <c r="ED50" s="122"/>
      <c r="EE50" s="122"/>
      <c r="EF50" s="122"/>
      <c r="EG50" s="122"/>
      <c r="EH50" s="122"/>
      <c r="EI50" s="122"/>
      <c r="EJ50" s="122"/>
      <c r="EK50" s="122"/>
      <c r="EL50" s="122"/>
      <c r="EM50" s="122"/>
      <c r="EN50" s="122"/>
      <c r="EO50" s="122"/>
      <c r="EP50" s="122"/>
      <c r="EQ50" s="122"/>
      <c r="ER50" s="122"/>
      <c r="ES50" s="122"/>
      <c r="ET50" s="122"/>
      <c r="EU50" s="122"/>
      <c r="EV50" s="122"/>
      <c r="EW50" s="122"/>
      <c r="EX50" s="122"/>
      <c r="EY50" s="122"/>
      <c r="EZ50" s="122"/>
    </row>
    <row r="51" spans="2:156" ht="15">
      <c r="B51" s="279"/>
      <c r="C51" s="280"/>
      <c r="D51" s="280"/>
      <c r="E51" s="280"/>
      <c r="F51" s="280"/>
      <c r="G51" s="280"/>
      <c r="H51" s="280"/>
      <c r="I51" s="280"/>
      <c r="J51" s="280"/>
      <c r="K51" s="280"/>
      <c r="L51" s="280"/>
      <c r="M51" s="280"/>
      <c r="N51" s="280"/>
      <c r="O51" s="280"/>
      <c r="P51" s="281"/>
      <c r="Q51" s="429"/>
      <c r="R51" s="430"/>
      <c r="S51" s="430"/>
      <c r="T51" s="430"/>
      <c r="U51" s="430"/>
      <c r="V51" s="430"/>
      <c r="W51" s="430"/>
      <c r="X51" s="430"/>
      <c r="Y51" s="432"/>
      <c r="Z51" s="291"/>
      <c r="AA51" s="291"/>
      <c r="AB51" s="29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c r="CC51" s="122"/>
      <c r="CD51" s="122"/>
      <c r="CE51" s="122"/>
      <c r="CF51" s="122"/>
      <c r="CG51" s="122"/>
      <c r="CH51" s="122"/>
      <c r="CI51" s="122"/>
      <c r="CJ51" s="122"/>
      <c r="CK51" s="122"/>
      <c r="CL51" s="122"/>
      <c r="CM51" s="122"/>
      <c r="CN51" s="122"/>
      <c r="CO51" s="122"/>
      <c r="CP51" s="122"/>
      <c r="CQ51" s="122"/>
      <c r="CR51" s="122"/>
      <c r="CS51" s="122"/>
      <c r="CT51" s="122"/>
      <c r="CU51" s="122"/>
      <c r="CV51" s="122"/>
      <c r="CW51" s="122"/>
      <c r="CX51" s="122"/>
      <c r="CY51" s="122"/>
      <c r="CZ51" s="122"/>
      <c r="DA51" s="122"/>
      <c r="DB51" s="122"/>
      <c r="DC51" s="122"/>
      <c r="DD51" s="122"/>
      <c r="DE51" s="122"/>
      <c r="DF51" s="122"/>
      <c r="DG51" s="122"/>
      <c r="DH51" s="122"/>
      <c r="DI51" s="122"/>
      <c r="DJ51" s="122"/>
      <c r="DK51" s="122"/>
      <c r="DL51" s="122"/>
      <c r="DM51" s="122"/>
      <c r="DN51" s="122"/>
      <c r="DO51" s="122"/>
      <c r="DP51" s="122"/>
      <c r="DQ51" s="122"/>
      <c r="DR51" s="122"/>
      <c r="DS51" s="122"/>
      <c r="DT51" s="122"/>
      <c r="DU51" s="122"/>
      <c r="DV51" s="122"/>
      <c r="DW51" s="122"/>
      <c r="DX51" s="122"/>
      <c r="DY51" s="122"/>
      <c r="DZ51" s="122"/>
      <c r="EA51" s="122"/>
      <c r="EB51" s="122"/>
      <c r="EC51" s="122"/>
      <c r="ED51" s="122"/>
      <c r="EE51" s="122"/>
      <c r="EF51" s="122"/>
      <c r="EG51" s="122"/>
      <c r="EH51" s="122"/>
      <c r="EI51" s="122"/>
      <c r="EJ51" s="122"/>
      <c r="EK51" s="122"/>
      <c r="EL51" s="122"/>
      <c r="EM51" s="122"/>
      <c r="EN51" s="122"/>
      <c r="EO51" s="122"/>
      <c r="EP51" s="122"/>
      <c r="EQ51" s="122"/>
      <c r="ER51" s="122"/>
      <c r="ES51" s="122"/>
      <c r="ET51" s="122"/>
      <c r="EU51" s="122"/>
      <c r="EV51" s="122"/>
      <c r="EW51" s="122"/>
      <c r="EX51" s="122"/>
      <c r="EY51" s="122"/>
      <c r="EZ51" s="122"/>
    </row>
    <row r="52" spans="2:156" ht="10.5" customHeight="1">
      <c r="B52" s="279"/>
      <c r="C52" s="280"/>
      <c r="D52" s="280"/>
      <c r="E52" s="280"/>
      <c r="F52" s="280"/>
      <c r="G52" s="280"/>
      <c r="H52" s="280"/>
      <c r="I52" s="280"/>
      <c r="J52" s="280"/>
      <c r="K52" s="280"/>
      <c r="L52" s="280"/>
      <c r="M52" s="280"/>
      <c r="N52" s="280"/>
      <c r="O52" s="280"/>
      <c r="P52" s="281"/>
      <c r="Q52" s="433">
        <v>3</v>
      </c>
      <c r="R52" s="434"/>
      <c r="S52" s="434"/>
      <c r="T52" s="434"/>
      <c r="U52" s="434"/>
      <c r="V52" s="434"/>
      <c r="W52" s="434"/>
      <c r="X52" s="435"/>
      <c r="Y52" s="337" t="s">
        <v>84</v>
      </c>
      <c r="Z52" s="338"/>
      <c r="AA52" s="338"/>
      <c r="AB52" s="339"/>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c r="DD52" s="53"/>
      <c r="DE52" s="53"/>
      <c r="DF52" s="53"/>
      <c r="DG52" s="53"/>
      <c r="DH52" s="53"/>
      <c r="DI52" s="53"/>
      <c r="DJ52" s="53"/>
      <c r="DK52" s="53"/>
      <c r="DL52" s="53"/>
      <c r="DM52" s="53"/>
      <c r="DN52" s="53"/>
      <c r="DO52" s="53"/>
      <c r="DP52" s="53"/>
      <c r="DQ52" s="53"/>
      <c r="DR52" s="53"/>
      <c r="DS52" s="53"/>
      <c r="DT52" s="53"/>
      <c r="DU52" s="53"/>
      <c r="DV52" s="53"/>
      <c r="DW52" s="53"/>
      <c r="DX52" s="53"/>
      <c r="DY52" s="53"/>
      <c r="DZ52" s="53"/>
      <c r="EA52" s="53"/>
      <c r="EB52" s="53"/>
      <c r="EC52" s="53"/>
      <c r="ED52" s="53"/>
      <c r="EE52" s="53"/>
      <c r="EF52" s="53"/>
      <c r="EG52" s="53"/>
      <c r="EH52" s="53"/>
      <c r="EI52" s="53"/>
      <c r="EJ52" s="53"/>
      <c r="EK52" s="53"/>
      <c r="EL52" s="53"/>
      <c r="EM52" s="53"/>
      <c r="EN52" s="53"/>
      <c r="EO52" s="53"/>
      <c r="EP52" s="53"/>
      <c r="EQ52" s="53"/>
      <c r="ER52" s="53"/>
      <c r="ES52" s="53"/>
      <c r="ET52" s="53"/>
      <c r="EU52" s="53"/>
      <c r="EV52" s="53"/>
      <c r="EW52" s="53"/>
      <c r="EX52" s="53"/>
      <c r="EY52" s="53"/>
      <c r="EZ52" s="53"/>
    </row>
    <row r="53" spans="2:156" ht="12.75" customHeight="1">
      <c r="B53" s="282"/>
      <c r="C53" s="283"/>
      <c r="D53" s="283"/>
      <c r="E53" s="283"/>
      <c r="F53" s="283"/>
      <c r="G53" s="283"/>
      <c r="H53" s="283"/>
      <c r="I53" s="283"/>
      <c r="J53" s="283"/>
      <c r="K53" s="283"/>
      <c r="L53" s="283"/>
      <c r="M53" s="283"/>
      <c r="N53" s="283"/>
      <c r="O53" s="283"/>
      <c r="P53" s="284"/>
      <c r="Q53" s="334"/>
      <c r="R53" s="335"/>
      <c r="S53" s="335"/>
      <c r="T53" s="335"/>
      <c r="U53" s="335"/>
      <c r="V53" s="335"/>
      <c r="W53" s="335"/>
      <c r="X53" s="336"/>
      <c r="Y53" s="340"/>
      <c r="Z53" s="341"/>
      <c r="AA53" s="341"/>
      <c r="AB53" s="342"/>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c r="EN53" s="53"/>
      <c r="EO53" s="53"/>
      <c r="EP53" s="53"/>
      <c r="EQ53" s="53"/>
      <c r="ER53" s="53"/>
      <c r="ES53" s="53"/>
      <c r="ET53" s="53"/>
      <c r="EU53" s="53"/>
      <c r="EV53" s="53"/>
      <c r="EW53" s="53"/>
      <c r="EX53" s="53"/>
      <c r="EY53" s="53"/>
      <c r="EZ53" s="53"/>
    </row>
    <row r="54" spans="2:156" ht="18.75" customHeight="1">
      <c r="B54" s="303" t="s">
        <v>211</v>
      </c>
      <c r="C54" s="304"/>
      <c r="D54" s="304"/>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5"/>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c r="DW54" s="54"/>
      <c r="DX54" s="54"/>
      <c r="DY54" s="54"/>
      <c r="DZ54" s="54"/>
      <c r="EA54" s="54"/>
      <c r="EB54" s="54"/>
      <c r="EC54" s="54"/>
      <c r="ED54" s="54"/>
      <c r="EE54" s="54"/>
      <c r="EF54" s="54"/>
      <c r="EG54" s="54"/>
      <c r="EH54" s="54"/>
      <c r="EI54" s="54"/>
      <c r="EJ54" s="54"/>
      <c r="EK54" s="54"/>
      <c r="EL54" s="54"/>
      <c r="EM54" s="54"/>
      <c r="EN54" s="54"/>
      <c r="EO54" s="54"/>
      <c r="EP54" s="54"/>
      <c r="EQ54" s="54"/>
      <c r="ER54" s="54"/>
      <c r="ES54" s="54"/>
      <c r="ET54" s="54"/>
      <c r="EU54" s="54"/>
      <c r="EV54" s="54"/>
      <c r="EW54" s="54"/>
      <c r="EX54" s="54"/>
      <c r="EY54" s="54"/>
      <c r="EZ54" s="54"/>
    </row>
    <row r="55" spans="2:156" ht="6.75" customHeight="1">
      <c r="B55" s="306"/>
      <c r="C55" s="304"/>
      <c r="D55" s="304"/>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5"/>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54"/>
      <c r="DR55" s="54"/>
      <c r="DS55" s="54"/>
      <c r="DT55" s="54"/>
      <c r="DU55" s="54"/>
      <c r="DV55" s="54"/>
      <c r="DW55" s="54"/>
      <c r="DX55" s="54"/>
      <c r="DY55" s="54"/>
      <c r="DZ55" s="54"/>
      <c r="EA55" s="54"/>
      <c r="EB55" s="54"/>
      <c r="EC55" s="54"/>
      <c r="ED55" s="54"/>
      <c r="EE55" s="54"/>
      <c r="EF55" s="54"/>
      <c r="EG55" s="54"/>
      <c r="EH55" s="54"/>
      <c r="EI55" s="54"/>
      <c r="EJ55" s="54"/>
      <c r="EK55" s="54"/>
      <c r="EL55" s="54"/>
      <c r="EM55" s="54"/>
      <c r="EN55" s="54"/>
      <c r="EO55" s="54"/>
      <c r="EP55" s="54"/>
      <c r="EQ55" s="54"/>
      <c r="ER55" s="54"/>
      <c r="ES55" s="54"/>
      <c r="ET55" s="54"/>
      <c r="EU55" s="54"/>
      <c r="EV55" s="54"/>
      <c r="EW55" s="54"/>
      <c r="EX55" s="54"/>
      <c r="EY55" s="54"/>
      <c r="EZ55" s="54"/>
    </row>
    <row r="56" spans="2:156" ht="32.25" customHeight="1">
      <c r="B56" s="307" t="s">
        <v>235</v>
      </c>
      <c r="C56" s="308"/>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9"/>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c r="EO56" s="67"/>
      <c r="EP56" s="67"/>
      <c r="EQ56" s="67"/>
      <c r="ER56" s="67"/>
      <c r="ES56" s="67"/>
      <c r="ET56" s="67"/>
      <c r="EU56" s="67"/>
      <c r="EV56" s="67"/>
      <c r="EW56" s="67"/>
      <c r="EX56" s="67"/>
      <c r="EY56" s="67"/>
      <c r="EZ56" s="67"/>
    </row>
    <row r="57" spans="2:156" ht="24.75" customHeight="1" thickBot="1">
      <c r="B57" s="399" t="s">
        <v>213</v>
      </c>
      <c r="C57" s="400"/>
      <c r="D57" s="400"/>
      <c r="E57" s="400"/>
      <c r="F57" s="400"/>
      <c r="G57" s="400"/>
      <c r="H57" s="400"/>
      <c r="I57" s="400"/>
      <c r="J57" s="400"/>
      <c r="K57" s="400"/>
      <c r="L57" s="400"/>
      <c r="M57" s="400"/>
      <c r="N57" s="400"/>
      <c r="O57" s="400"/>
      <c r="P57" s="400"/>
      <c r="Q57" s="400"/>
      <c r="R57" s="400"/>
      <c r="S57" s="400"/>
      <c r="T57" s="400"/>
      <c r="U57" s="400"/>
      <c r="V57" s="400"/>
      <c r="W57" s="400"/>
      <c r="X57" s="400"/>
      <c r="Y57" s="400"/>
      <c r="Z57" s="400"/>
      <c r="AA57" s="400"/>
      <c r="AB57" s="401"/>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57"/>
      <c r="EE57" s="57"/>
      <c r="EF57" s="57"/>
      <c r="EG57" s="57"/>
      <c r="EH57" s="57"/>
      <c r="EI57" s="57"/>
      <c r="EJ57" s="57"/>
      <c r="EK57" s="57"/>
      <c r="EL57" s="57"/>
      <c r="EM57" s="57"/>
      <c r="EN57" s="57"/>
      <c r="EO57" s="57"/>
      <c r="EP57" s="57"/>
      <c r="EQ57" s="57"/>
      <c r="ER57" s="57"/>
      <c r="ES57" s="57"/>
      <c r="ET57" s="57"/>
      <c r="EU57" s="57"/>
      <c r="EV57" s="57"/>
      <c r="EW57" s="57"/>
      <c r="EX57" s="57"/>
      <c r="EY57" s="57"/>
      <c r="EZ57" s="57"/>
    </row>
    <row r="58" spans="2:156" ht="39" customHeight="1" thickBot="1" thickTop="1">
      <c r="B58" s="45" t="s">
        <v>214</v>
      </c>
      <c r="C58" s="45" t="s">
        <v>2</v>
      </c>
      <c r="D58" s="45" t="s">
        <v>75</v>
      </c>
      <c r="E58" s="464" t="s">
        <v>205</v>
      </c>
      <c r="F58" s="465"/>
      <c r="G58" s="465"/>
      <c r="H58" s="465"/>
      <c r="I58" s="466"/>
      <c r="J58" s="235" t="s">
        <v>215</v>
      </c>
      <c r="K58" s="236"/>
      <c r="L58" s="236"/>
      <c r="M58" s="236"/>
      <c r="N58" s="236"/>
      <c r="O58" s="236"/>
      <c r="P58" s="236"/>
      <c r="Q58" s="236"/>
      <c r="R58" s="236"/>
      <c r="S58" s="236"/>
      <c r="T58" s="236"/>
      <c r="U58" s="237"/>
      <c r="V58" s="528" t="s">
        <v>216</v>
      </c>
      <c r="W58" s="230"/>
      <c r="X58" s="230"/>
      <c r="Y58" s="230"/>
      <c r="Z58" s="230"/>
      <c r="AA58" s="230"/>
      <c r="AB58" s="231"/>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122"/>
      <c r="CQ58" s="122"/>
      <c r="CR58" s="122"/>
      <c r="CS58" s="122"/>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row>
    <row r="59" spans="2:156" ht="62.25" customHeight="1" thickBot="1" thickTop="1">
      <c r="B59" s="254" t="s">
        <v>187</v>
      </c>
      <c r="C59" s="254" t="str">
        <f>#VALUE!</f>
        <v>Número de edificios de docencia de dos niveles, sin tomar en cuenta los ya existentes, necesarios para alojar el aumento de la matrícula
Nota: el número de edificios de docencia de dos niveles tendrá que ser consistente con la proyección de crecimiento de matrícula de la universidad (reportar los construidos durante el periodo de análisis)</v>
      </c>
      <c r="D59" s="189" t="str">
        <f>#VALUE!</f>
        <v>Edificios</v>
      </c>
      <c r="E59" s="192">
        <f>#VALUE!</f>
        <v>48</v>
      </c>
      <c r="F59" s="193"/>
      <c r="G59" s="193"/>
      <c r="H59" s="193"/>
      <c r="I59" s="194"/>
      <c r="J59" s="201">
        <v>2018</v>
      </c>
      <c r="K59" s="202"/>
      <c r="L59" s="202"/>
      <c r="M59" s="202"/>
      <c r="N59" s="202"/>
      <c r="O59" s="203"/>
      <c r="P59" s="201">
        <v>2019</v>
      </c>
      <c r="Q59" s="202"/>
      <c r="R59" s="202"/>
      <c r="S59" s="202"/>
      <c r="T59" s="202"/>
      <c r="U59" s="203"/>
      <c r="V59" s="529"/>
      <c r="W59" s="233"/>
      <c r="X59" s="233"/>
      <c r="Y59" s="233"/>
      <c r="Z59" s="233"/>
      <c r="AA59" s="233"/>
      <c r="AB59" s="234"/>
      <c r="AC59" s="508" t="s">
        <v>309</v>
      </c>
      <c r="AD59" s="320"/>
      <c r="AE59" s="32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0"/>
      <c r="BP59" s="160"/>
      <c r="BQ59" s="160"/>
      <c r="BR59" s="160"/>
      <c r="BS59" s="160"/>
      <c r="BT59" s="160"/>
      <c r="BU59" s="160"/>
      <c r="BV59" s="160"/>
      <c r="BW59" s="160"/>
      <c r="BX59" s="160"/>
      <c r="BY59" s="160"/>
      <c r="BZ59" s="160"/>
      <c r="CA59" s="160"/>
      <c r="CB59" s="160"/>
      <c r="CC59" s="160"/>
      <c r="CD59" s="160"/>
      <c r="CE59" s="160"/>
      <c r="CF59" s="160"/>
      <c r="CG59" s="160"/>
      <c r="CH59" s="160"/>
      <c r="CI59" s="160"/>
      <c r="CJ59" s="160"/>
      <c r="CK59" s="160"/>
      <c r="CL59" s="160"/>
      <c r="CM59" s="160"/>
      <c r="CN59" s="160"/>
      <c r="CO59" s="160"/>
      <c r="CP59" s="160"/>
      <c r="CQ59" s="160"/>
      <c r="CR59" s="160"/>
      <c r="CS59" s="160"/>
      <c r="CT59" s="160"/>
      <c r="CU59" s="160"/>
      <c r="CV59" s="160"/>
      <c r="CW59" s="160"/>
      <c r="CX59" s="160"/>
      <c r="CY59" s="160"/>
      <c r="CZ59" s="160"/>
      <c r="DA59" s="160"/>
      <c r="DB59" s="160"/>
      <c r="DC59" s="160"/>
      <c r="DD59" s="160"/>
      <c r="DE59" s="160"/>
      <c r="DF59" s="160"/>
      <c r="DG59" s="160"/>
      <c r="DH59" s="160"/>
      <c r="DI59" s="160"/>
      <c r="DJ59" s="160"/>
      <c r="DK59" s="160"/>
      <c r="DL59" s="160"/>
      <c r="DM59" s="160"/>
      <c r="DN59" s="160"/>
      <c r="DO59" s="160"/>
      <c r="DP59" s="160"/>
      <c r="DQ59" s="160"/>
      <c r="DR59" s="160"/>
      <c r="DS59" s="160"/>
      <c r="DT59" s="160"/>
      <c r="DU59" s="160"/>
      <c r="DV59" s="160"/>
      <c r="DW59" s="160"/>
      <c r="DX59" s="160"/>
      <c r="DY59" s="160"/>
      <c r="DZ59" s="160"/>
      <c r="EA59" s="160"/>
      <c r="EB59" s="160"/>
      <c r="EC59" s="160"/>
      <c r="ED59" s="160"/>
      <c r="EE59" s="160"/>
      <c r="EF59" s="160"/>
      <c r="EG59" s="160"/>
      <c r="EH59" s="160"/>
      <c r="EI59" s="160"/>
      <c r="EJ59" s="160"/>
      <c r="EK59" s="160"/>
      <c r="EL59" s="160"/>
      <c r="EM59" s="160"/>
      <c r="EN59" s="160"/>
      <c r="EO59" s="160"/>
      <c r="EP59" s="160"/>
      <c r="EQ59" s="160"/>
      <c r="ER59" s="160"/>
      <c r="ES59" s="160"/>
      <c r="ET59" s="160"/>
      <c r="EU59" s="160"/>
      <c r="EV59" s="160"/>
      <c r="EW59" s="160"/>
      <c r="EX59" s="160"/>
      <c r="EY59" s="160"/>
      <c r="EZ59" s="160"/>
    </row>
    <row r="60" spans="2:156" ht="62.25" customHeight="1" thickBot="1" thickTop="1">
      <c r="B60" s="255"/>
      <c r="C60" s="255"/>
      <c r="D60" s="190"/>
      <c r="E60" s="195"/>
      <c r="F60" s="196"/>
      <c r="G60" s="196"/>
      <c r="H60" s="196"/>
      <c r="I60" s="197"/>
      <c r="J60" s="204" t="s">
        <v>102</v>
      </c>
      <c r="K60" s="205"/>
      <c r="L60" s="206"/>
      <c r="M60" s="207" t="s">
        <v>103</v>
      </c>
      <c r="N60" s="208"/>
      <c r="O60" s="209"/>
      <c r="P60" s="204" t="s">
        <v>106</v>
      </c>
      <c r="Q60" s="205"/>
      <c r="R60" s="206"/>
      <c r="S60" s="207" t="s">
        <v>107</v>
      </c>
      <c r="T60" s="208"/>
      <c r="U60" s="209"/>
      <c r="V60" s="204" t="s">
        <v>104</v>
      </c>
      <c r="W60" s="205"/>
      <c r="X60" s="206"/>
      <c r="Y60" s="207" t="s">
        <v>105</v>
      </c>
      <c r="Z60" s="208"/>
      <c r="AA60" s="208"/>
      <c r="AB60" s="209"/>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162"/>
      <c r="BB60" s="162"/>
      <c r="BC60" s="162"/>
      <c r="BD60" s="162"/>
      <c r="BE60" s="162"/>
      <c r="BF60" s="162"/>
      <c r="BG60" s="162"/>
      <c r="BH60" s="162"/>
      <c r="BI60" s="162"/>
      <c r="BJ60" s="162"/>
      <c r="BK60" s="162"/>
      <c r="BL60" s="162"/>
      <c r="BM60" s="162"/>
      <c r="BN60" s="162"/>
      <c r="BO60" s="162"/>
      <c r="BP60" s="162"/>
      <c r="BQ60" s="162"/>
      <c r="BR60" s="162"/>
      <c r="BS60" s="162"/>
      <c r="BT60" s="162"/>
      <c r="BU60" s="162"/>
      <c r="BV60" s="162"/>
      <c r="BW60" s="162"/>
      <c r="BX60" s="162"/>
      <c r="BY60" s="162"/>
      <c r="BZ60" s="162"/>
      <c r="CA60" s="162"/>
      <c r="CB60" s="162"/>
      <c r="CC60" s="162"/>
      <c r="CD60" s="162"/>
      <c r="CE60" s="162"/>
      <c r="CF60" s="162"/>
      <c r="CG60" s="162"/>
      <c r="CH60" s="162"/>
      <c r="CI60" s="162"/>
      <c r="CJ60" s="162"/>
      <c r="CK60" s="162"/>
      <c r="CL60" s="162"/>
      <c r="CM60" s="162"/>
      <c r="CN60" s="162"/>
      <c r="CO60" s="162"/>
      <c r="CP60" s="162"/>
      <c r="CQ60" s="162"/>
      <c r="CR60" s="162"/>
      <c r="CS60" s="162"/>
      <c r="CT60" s="162"/>
      <c r="CU60" s="162"/>
      <c r="CV60" s="162"/>
      <c r="CW60" s="162"/>
      <c r="CX60" s="162"/>
      <c r="CY60" s="162"/>
      <c r="CZ60" s="162"/>
      <c r="DA60" s="162"/>
      <c r="DB60" s="162"/>
      <c r="DC60" s="162"/>
      <c r="DD60" s="162"/>
      <c r="DE60" s="162"/>
      <c r="DF60" s="162"/>
      <c r="DG60" s="162"/>
      <c r="DH60" s="162"/>
      <c r="DI60" s="162"/>
      <c r="DJ60" s="162"/>
      <c r="DK60" s="162"/>
      <c r="DL60" s="162"/>
      <c r="DM60" s="162"/>
      <c r="DN60" s="162"/>
      <c r="DO60" s="162"/>
      <c r="DP60" s="162"/>
      <c r="DQ60" s="162"/>
      <c r="DR60" s="162"/>
      <c r="DS60" s="162"/>
      <c r="DT60" s="162"/>
      <c r="DU60" s="162"/>
      <c r="DV60" s="162"/>
      <c r="DW60" s="162"/>
      <c r="DX60" s="162"/>
      <c r="DY60" s="162"/>
      <c r="DZ60" s="162"/>
      <c r="EA60" s="162"/>
      <c r="EB60" s="162"/>
      <c r="EC60" s="162"/>
      <c r="ED60" s="162"/>
      <c r="EE60" s="162"/>
      <c r="EF60" s="162"/>
      <c r="EG60" s="162"/>
      <c r="EH60" s="162"/>
      <c r="EI60" s="162"/>
      <c r="EJ60" s="162"/>
      <c r="EK60" s="162"/>
      <c r="EL60" s="162"/>
      <c r="EM60" s="162"/>
      <c r="EN60" s="162"/>
      <c r="EO60" s="162"/>
      <c r="EP60" s="162"/>
      <c r="EQ60" s="162"/>
      <c r="ER60" s="162"/>
      <c r="ES60" s="162"/>
      <c r="ET60" s="162"/>
      <c r="EU60" s="162"/>
      <c r="EV60" s="162"/>
      <c r="EW60" s="162"/>
      <c r="EX60" s="162"/>
      <c r="EY60" s="162"/>
      <c r="EZ60" s="162"/>
    </row>
    <row r="61" spans="2:156" ht="69.75" customHeight="1" thickBot="1" thickTop="1">
      <c r="B61" s="402"/>
      <c r="C61" s="402"/>
      <c r="D61" s="191"/>
      <c r="E61" s="198"/>
      <c r="F61" s="199"/>
      <c r="G61" s="199"/>
      <c r="H61" s="199"/>
      <c r="I61" s="200"/>
      <c r="J61" s="204">
        <v>0</v>
      </c>
      <c r="K61" s="205"/>
      <c r="L61" s="206"/>
      <c r="M61" s="204"/>
      <c r="N61" s="205"/>
      <c r="O61" s="206"/>
      <c r="P61" s="204">
        <v>1</v>
      </c>
      <c r="Q61" s="205"/>
      <c r="R61" s="206"/>
      <c r="S61" s="204">
        <v>100</v>
      </c>
      <c r="T61" s="205"/>
      <c r="U61" s="206"/>
      <c r="V61" s="204">
        <v>1</v>
      </c>
      <c r="W61" s="205"/>
      <c r="X61" s="206"/>
      <c r="Y61" s="204">
        <v>100</v>
      </c>
      <c r="Z61" s="205"/>
      <c r="AA61" s="205"/>
      <c r="AB61" s="206"/>
      <c r="AC61" s="164"/>
      <c r="AD61" s="164"/>
      <c r="AE61" s="181"/>
      <c r="AF61" s="164"/>
      <c r="AG61" s="164"/>
      <c r="AH61" s="164"/>
      <c r="AI61" s="164"/>
      <c r="AJ61" s="164"/>
      <c r="AK61" s="164"/>
      <c r="AL61" s="164"/>
      <c r="AM61" s="164"/>
      <c r="AN61" s="164"/>
      <c r="AO61" s="164"/>
      <c r="AP61" s="164"/>
      <c r="AQ61" s="164"/>
      <c r="AR61" s="164"/>
      <c r="AS61" s="164"/>
      <c r="AT61" s="164"/>
      <c r="AU61" s="164"/>
      <c r="AV61" s="164"/>
      <c r="AW61" s="164"/>
      <c r="AX61" s="164"/>
      <c r="AY61" s="164"/>
      <c r="AZ61" s="164"/>
      <c r="BA61" s="164"/>
      <c r="BB61" s="164"/>
      <c r="BC61" s="164"/>
      <c r="BD61" s="164"/>
      <c r="BE61" s="164"/>
      <c r="BF61" s="164"/>
      <c r="BG61" s="164"/>
      <c r="BH61" s="164"/>
      <c r="BI61" s="164"/>
      <c r="BJ61" s="164"/>
      <c r="BK61" s="164"/>
      <c r="BL61" s="164"/>
      <c r="BM61" s="164"/>
      <c r="BN61" s="164"/>
      <c r="BO61" s="164"/>
      <c r="BP61" s="164"/>
      <c r="BQ61" s="164"/>
      <c r="BR61" s="164"/>
      <c r="BS61" s="164"/>
      <c r="BT61" s="164"/>
      <c r="BU61" s="164"/>
      <c r="BV61" s="164"/>
      <c r="BW61" s="164"/>
      <c r="BX61" s="164"/>
      <c r="BY61" s="164"/>
      <c r="BZ61" s="164"/>
      <c r="CA61" s="164"/>
      <c r="CB61" s="164"/>
      <c r="CC61" s="164"/>
      <c r="CD61" s="164"/>
      <c r="CE61" s="164"/>
      <c r="CF61" s="164"/>
      <c r="CG61" s="164"/>
      <c r="CH61" s="164"/>
      <c r="CI61" s="164"/>
      <c r="CJ61" s="164"/>
      <c r="CK61" s="164"/>
      <c r="CL61" s="164"/>
      <c r="CM61" s="164"/>
      <c r="CN61" s="164"/>
      <c r="CO61" s="164"/>
      <c r="CP61" s="164"/>
      <c r="CQ61" s="164"/>
      <c r="CR61" s="164"/>
      <c r="CS61" s="164"/>
      <c r="CT61" s="164"/>
      <c r="CU61" s="164"/>
      <c r="CV61" s="164"/>
      <c r="CW61" s="164"/>
      <c r="CX61" s="164"/>
      <c r="CY61" s="164"/>
      <c r="CZ61" s="164"/>
      <c r="DA61" s="164"/>
      <c r="DB61" s="164"/>
      <c r="DC61" s="164"/>
      <c r="DD61" s="164"/>
      <c r="DE61" s="164"/>
      <c r="DF61" s="164"/>
      <c r="DG61" s="164"/>
      <c r="DH61" s="164"/>
      <c r="DI61" s="164"/>
      <c r="DJ61" s="164"/>
      <c r="DK61" s="164"/>
      <c r="DL61" s="164"/>
      <c r="DM61" s="164"/>
      <c r="DN61" s="164"/>
      <c r="DO61" s="164"/>
      <c r="DP61" s="164"/>
      <c r="DQ61" s="164"/>
      <c r="DR61" s="164"/>
      <c r="DS61" s="164"/>
      <c r="DT61" s="164"/>
      <c r="DU61" s="164"/>
      <c r="DV61" s="164"/>
      <c r="DW61" s="164"/>
      <c r="DX61" s="164"/>
      <c r="DY61" s="164"/>
      <c r="DZ61" s="164"/>
      <c r="EA61" s="164"/>
      <c r="EB61" s="164"/>
      <c r="EC61" s="164"/>
      <c r="ED61" s="164"/>
      <c r="EE61" s="164"/>
      <c r="EF61" s="164"/>
      <c r="EG61" s="164"/>
      <c r="EH61" s="164"/>
      <c r="EI61" s="164"/>
      <c r="EJ61" s="164"/>
      <c r="EK61" s="164"/>
      <c r="EL61" s="164"/>
      <c r="EM61" s="164"/>
      <c r="EN61" s="164"/>
      <c r="EO61" s="164"/>
      <c r="EP61" s="164"/>
      <c r="EQ61" s="164"/>
      <c r="ER61" s="164"/>
      <c r="ES61" s="164"/>
      <c r="ET61" s="164"/>
      <c r="EU61" s="164"/>
      <c r="EV61" s="164"/>
      <c r="EW61" s="164"/>
      <c r="EX61" s="164"/>
      <c r="EY61" s="164"/>
      <c r="EZ61" s="164"/>
    </row>
    <row r="62" spans="2:156" ht="50.25" customHeight="1" thickBot="1" thickTop="1">
      <c r="B62" s="45" t="s">
        <v>214</v>
      </c>
      <c r="C62" s="45" t="s">
        <v>2</v>
      </c>
      <c r="D62" s="45" t="s">
        <v>75</v>
      </c>
      <c r="E62" s="464" t="s">
        <v>205</v>
      </c>
      <c r="F62" s="465"/>
      <c r="G62" s="465"/>
      <c r="H62" s="465"/>
      <c r="I62" s="466"/>
      <c r="J62" s="235" t="s">
        <v>215</v>
      </c>
      <c r="K62" s="236"/>
      <c r="L62" s="236"/>
      <c r="M62" s="236"/>
      <c r="N62" s="236"/>
      <c r="O62" s="236"/>
      <c r="P62" s="236"/>
      <c r="Q62" s="236"/>
      <c r="R62" s="236"/>
      <c r="S62" s="236"/>
      <c r="T62" s="236"/>
      <c r="U62" s="237"/>
      <c r="V62" s="528" t="s">
        <v>216</v>
      </c>
      <c r="W62" s="230"/>
      <c r="X62" s="230"/>
      <c r="Y62" s="230"/>
      <c r="Z62" s="230"/>
      <c r="AA62" s="230"/>
      <c r="AB62" s="231"/>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122"/>
      <c r="BY62" s="122"/>
      <c r="BZ62" s="122"/>
      <c r="CA62" s="122"/>
      <c r="CB62" s="122"/>
      <c r="CC62" s="122"/>
      <c r="CD62" s="122"/>
      <c r="CE62" s="122"/>
      <c r="CF62" s="122"/>
      <c r="CG62" s="122"/>
      <c r="CH62" s="122"/>
      <c r="CI62" s="122"/>
      <c r="CJ62" s="122"/>
      <c r="CK62" s="122"/>
      <c r="CL62" s="122"/>
      <c r="CM62" s="122"/>
      <c r="CN62" s="122"/>
      <c r="CO62" s="122"/>
      <c r="CP62" s="122"/>
      <c r="CQ62" s="122"/>
      <c r="CR62" s="122"/>
      <c r="CS62" s="122"/>
      <c r="CT62" s="122"/>
      <c r="CU62" s="122"/>
      <c r="CV62" s="122"/>
      <c r="CW62" s="122"/>
      <c r="CX62" s="122"/>
      <c r="CY62" s="122"/>
      <c r="CZ62" s="122"/>
      <c r="DA62" s="122"/>
      <c r="DB62" s="122"/>
      <c r="DC62" s="122"/>
      <c r="DD62" s="122"/>
      <c r="DE62" s="122"/>
      <c r="DF62" s="122"/>
      <c r="DG62" s="122"/>
      <c r="DH62" s="122"/>
      <c r="DI62" s="122"/>
      <c r="DJ62" s="122"/>
      <c r="DK62" s="122"/>
      <c r="DL62" s="122"/>
      <c r="DM62" s="122"/>
      <c r="DN62" s="122"/>
      <c r="DO62" s="122"/>
      <c r="DP62" s="122"/>
      <c r="DQ62" s="122"/>
      <c r="DR62" s="122"/>
      <c r="DS62" s="122"/>
      <c r="DT62" s="122"/>
      <c r="DU62" s="122"/>
      <c r="DV62" s="122"/>
      <c r="DW62" s="122"/>
      <c r="DX62" s="122"/>
      <c r="DY62" s="122"/>
      <c r="DZ62" s="122"/>
      <c r="EA62" s="122"/>
      <c r="EB62" s="122"/>
      <c r="EC62" s="122"/>
      <c r="ED62" s="122"/>
      <c r="EE62" s="122"/>
      <c r="EF62" s="122"/>
      <c r="EG62" s="122"/>
      <c r="EH62" s="122"/>
      <c r="EI62" s="122"/>
      <c r="EJ62" s="122"/>
      <c r="EK62" s="122"/>
      <c r="EL62" s="122"/>
      <c r="EM62" s="122"/>
      <c r="EN62" s="122"/>
      <c r="EO62" s="122"/>
      <c r="EP62" s="122"/>
      <c r="EQ62" s="122"/>
      <c r="ER62" s="122"/>
      <c r="ES62" s="122"/>
      <c r="ET62" s="122"/>
      <c r="EU62" s="122"/>
      <c r="EV62" s="122"/>
      <c r="EW62" s="122"/>
      <c r="EX62" s="122"/>
      <c r="EY62" s="122"/>
      <c r="EZ62" s="122"/>
    </row>
    <row r="63" spans="2:156" ht="57" customHeight="1" thickBot="1" thickTop="1">
      <c r="B63" s="254"/>
      <c r="C63" s="254"/>
      <c r="D63" s="189"/>
      <c r="E63" s="192"/>
      <c r="F63" s="193"/>
      <c r="G63" s="193"/>
      <c r="H63" s="193"/>
      <c r="I63" s="194"/>
      <c r="J63" s="201">
        <v>2018</v>
      </c>
      <c r="K63" s="202"/>
      <c r="L63" s="202"/>
      <c r="M63" s="202"/>
      <c r="N63" s="202"/>
      <c r="O63" s="203"/>
      <c r="P63" s="201">
        <v>2019</v>
      </c>
      <c r="Q63" s="202"/>
      <c r="R63" s="202"/>
      <c r="S63" s="202"/>
      <c r="T63" s="202"/>
      <c r="U63" s="203"/>
      <c r="V63" s="529"/>
      <c r="W63" s="233"/>
      <c r="X63" s="233"/>
      <c r="Y63" s="233"/>
      <c r="Z63" s="233"/>
      <c r="AA63" s="233"/>
      <c r="AB63" s="234"/>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c r="BK63" s="122"/>
      <c r="BL63" s="122"/>
      <c r="BM63" s="122"/>
      <c r="BN63" s="122"/>
      <c r="BO63" s="122"/>
      <c r="BP63" s="122"/>
      <c r="BQ63" s="122"/>
      <c r="BR63" s="122"/>
      <c r="BS63" s="122"/>
      <c r="BT63" s="122"/>
      <c r="BU63" s="122"/>
      <c r="BV63" s="122"/>
      <c r="BW63" s="122"/>
      <c r="BX63" s="122"/>
      <c r="BY63" s="122"/>
      <c r="BZ63" s="122"/>
      <c r="CA63" s="122"/>
      <c r="CB63" s="122"/>
      <c r="CC63" s="122"/>
      <c r="CD63" s="122"/>
      <c r="CE63" s="122"/>
      <c r="CF63" s="122"/>
      <c r="CG63" s="122"/>
      <c r="CH63" s="122"/>
      <c r="CI63" s="122"/>
      <c r="CJ63" s="122"/>
      <c r="CK63" s="122"/>
      <c r="CL63" s="122"/>
      <c r="CM63" s="122"/>
      <c r="CN63" s="122"/>
      <c r="CO63" s="122"/>
      <c r="CP63" s="122"/>
      <c r="CQ63" s="122"/>
      <c r="CR63" s="122"/>
      <c r="CS63" s="122"/>
      <c r="CT63" s="122"/>
      <c r="CU63" s="122"/>
      <c r="CV63" s="122"/>
      <c r="CW63" s="122"/>
      <c r="CX63" s="122"/>
      <c r="CY63" s="122"/>
      <c r="CZ63" s="122"/>
      <c r="DA63" s="122"/>
      <c r="DB63" s="122"/>
      <c r="DC63" s="122"/>
      <c r="DD63" s="122"/>
      <c r="DE63" s="122"/>
      <c r="DF63" s="122"/>
      <c r="DG63" s="122"/>
      <c r="DH63" s="122"/>
      <c r="DI63" s="122"/>
      <c r="DJ63" s="122"/>
      <c r="DK63" s="122"/>
      <c r="DL63" s="122"/>
      <c r="DM63" s="122"/>
      <c r="DN63" s="122"/>
      <c r="DO63" s="122"/>
      <c r="DP63" s="122"/>
      <c r="DQ63" s="122"/>
      <c r="DR63" s="122"/>
      <c r="DS63" s="122"/>
      <c r="DT63" s="122"/>
      <c r="DU63" s="122"/>
      <c r="DV63" s="122"/>
      <c r="DW63" s="122"/>
      <c r="DX63" s="122"/>
      <c r="DY63" s="122"/>
      <c r="DZ63" s="122"/>
      <c r="EA63" s="122"/>
      <c r="EB63" s="122"/>
      <c r="EC63" s="122"/>
      <c r="ED63" s="122"/>
      <c r="EE63" s="122"/>
      <c r="EF63" s="122"/>
      <c r="EG63" s="122"/>
      <c r="EH63" s="122"/>
      <c r="EI63" s="122"/>
      <c r="EJ63" s="122"/>
      <c r="EK63" s="122"/>
      <c r="EL63" s="122"/>
      <c r="EM63" s="122"/>
      <c r="EN63" s="122"/>
      <c r="EO63" s="122"/>
      <c r="EP63" s="122"/>
      <c r="EQ63" s="122"/>
      <c r="ER63" s="122"/>
      <c r="ES63" s="122"/>
      <c r="ET63" s="122"/>
      <c r="EU63" s="122"/>
      <c r="EV63" s="122"/>
      <c r="EW63" s="122"/>
      <c r="EX63" s="122"/>
      <c r="EY63" s="122"/>
      <c r="EZ63" s="122"/>
    </row>
    <row r="64" spans="2:156" ht="69" customHeight="1" thickBot="1" thickTop="1">
      <c r="B64" s="255"/>
      <c r="C64" s="255"/>
      <c r="D64" s="190"/>
      <c r="E64" s="195"/>
      <c r="F64" s="196"/>
      <c r="G64" s="196"/>
      <c r="H64" s="196"/>
      <c r="I64" s="197"/>
      <c r="J64" s="204" t="s">
        <v>102</v>
      </c>
      <c r="K64" s="205"/>
      <c r="L64" s="206"/>
      <c r="M64" s="207" t="s">
        <v>103</v>
      </c>
      <c r="N64" s="208"/>
      <c r="O64" s="209"/>
      <c r="P64" s="204" t="s">
        <v>106</v>
      </c>
      <c r="Q64" s="205"/>
      <c r="R64" s="206"/>
      <c r="S64" s="207" t="s">
        <v>107</v>
      </c>
      <c r="T64" s="208"/>
      <c r="U64" s="209"/>
      <c r="V64" s="204" t="s">
        <v>104</v>
      </c>
      <c r="W64" s="205"/>
      <c r="X64" s="206"/>
      <c r="Y64" s="207" t="s">
        <v>105</v>
      </c>
      <c r="Z64" s="208"/>
      <c r="AA64" s="208"/>
      <c r="AB64" s="209"/>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c r="BL64" s="128"/>
      <c r="BM64" s="128"/>
      <c r="BN64" s="128"/>
      <c r="BO64" s="128"/>
      <c r="BP64" s="128"/>
      <c r="BQ64" s="128"/>
      <c r="BR64" s="128"/>
      <c r="BS64" s="128"/>
      <c r="BT64" s="128"/>
      <c r="BU64" s="128"/>
      <c r="BV64" s="128"/>
      <c r="BW64" s="128"/>
      <c r="BX64" s="128"/>
      <c r="BY64" s="128"/>
      <c r="BZ64" s="128"/>
      <c r="CA64" s="128"/>
      <c r="CB64" s="128"/>
      <c r="CC64" s="128"/>
      <c r="CD64" s="128"/>
      <c r="CE64" s="128"/>
      <c r="CF64" s="128"/>
      <c r="CG64" s="128"/>
      <c r="CH64" s="128"/>
      <c r="CI64" s="128"/>
      <c r="CJ64" s="128"/>
      <c r="CK64" s="128"/>
      <c r="CL64" s="128"/>
      <c r="CM64" s="128"/>
      <c r="CN64" s="128"/>
      <c r="CO64" s="128"/>
      <c r="CP64" s="128"/>
      <c r="CQ64" s="128"/>
      <c r="CR64" s="128"/>
      <c r="CS64" s="128"/>
      <c r="CT64" s="128"/>
      <c r="CU64" s="128"/>
      <c r="CV64" s="128"/>
      <c r="CW64" s="128"/>
      <c r="CX64" s="128"/>
      <c r="CY64" s="128"/>
      <c r="CZ64" s="128"/>
      <c r="DA64" s="128"/>
      <c r="DB64" s="128"/>
      <c r="DC64" s="128"/>
      <c r="DD64" s="128"/>
      <c r="DE64" s="128"/>
      <c r="DF64" s="128"/>
      <c r="DG64" s="128"/>
      <c r="DH64" s="128"/>
      <c r="DI64" s="128"/>
      <c r="DJ64" s="128"/>
      <c r="DK64" s="128"/>
      <c r="DL64" s="128"/>
      <c r="DM64" s="128"/>
      <c r="DN64" s="128"/>
      <c r="DO64" s="128"/>
      <c r="DP64" s="128"/>
      <c r="DQ64" s="128"/>
      <c r="DR64" s="128"/>
      <c r="DS64" s="128"/>
      <c r="DT64" s="128"/>
      <c r="DU64" s="128"/>
      <c r="DV64" s="128"/>
      <c r="DW64" s="128"/>
      <c r="DX64" s="128"/>
      <c r="DY64" s="128"/>
      <c r="DZ64" s="128"/>
      <c r="EA64" s="128"/>
      <c r="EB64" s="128"/>
      <c r="EC64" s="128"/>
      <c r="ED64" s="128"/>
      <c r="EE64" s="128"/>
      <c r="EF64" s="128"/>
      <c r="EG64" s="128"/>
      <c r="EH64" s="128"/>
      <c r="EI64" s="128"/>
      <c r="EJ64" s="128"/>
      <c r="EK64" s="128"/>
      <c r="EL64" s="128"/>
      <c r="EM64" s="128"/>
      <c r="EN64" s="128"/>
      <c r="EO64" s="128"/>
      <c r="EP64" s="128"/>
      <c r="EQ64" s="128"/>
      <c r="ER64" s="128"/>
      <c r="ES64" s="128"/>
      <c r="ET64" s="128"/>
      <c r="EU64" s="128"/>
      <c r="EV64" s="128"/>
      <c r="EW64" s="128"/>
      <c r="EX64" s="128"/>
      <c r="EY64" s="128"/>
      <c r="EZ64" s="128"/>
    </row>
    <row r="65" spans="2:156" ht="69.75" customHeight="1" thickBot="1" thickTop="1">
      <c r="B65" s="402"/>
      <c r="C65" s="402"/>
      <c r="D65" s="191"/>
      <c r="E65" s="198"/>
      <c r="F65" s="199"/>
      <c r="G65" s="199"/>
      <c r="H65" s="199"/>
      <c r="I65" s="200"/>
      <c r="J65" s="204"/>
      <c r="K65" s="205"/>
      <c r="L65" s="206"/>
      <c r="M65" s="207"/>
      <c r="N65" s="208"/>
      <c r="O65" s="209"/>
      <c r="P65" s="204"/>
      <c r="Q65" s="205"/>
      <c r="R65" s="206"/>
      <c r="S65" s="207"/>
      <c r="T65" s="208"/>
      <c r="U65" s="209"/>
      <c r="V65" s="204"/>
      <c r="W65" s="205"/>
      <c r="X65" s="206"/>
      <c r="Y65" s="204"/>
      <c r="Z65" s="205"/>
      <c r="AA65" s="205"/>
      <c r="AB65" s="206"/>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34"/>
      <c r="BF65" s="134"/>
      <c r="BG65" s="134"/>
      <c r="BH65" s="134"/>
      <c r="BI65" s="134"/>
      <c r="BJ65" s="134"/>
      <c r="BK65" s="134"/>
      <c r="BL65" s="134"/>
      <c r="BM65" s="134"/>
      <c r="BN65" s="134"/>
      <c r="BO65" s="134"/>
      <c r="BP65" s="134"/>
      <c r="BQ65" s="134"/>
      <c r="BR65" s="134"/>
      <c r="BS65" s="134"/>
      <c r="BT65" s="134"/>
      <c r="BU65" s="134"/>
      <c r="BV65" s="134"/>
      <c r="BW65" s="134"/>
      <c r="BX65" s="134"/>
      <c r="BY65" s="134"/>
      <c r="BZ65" s="134"/>
      <c r="CA65" s="134"/>
      <c r="CB65" s="134"/>
      <c r="CC65" s="134"/>
      <c r="CD65" s="134"/>
      <c r="CE65" s="134"/>
      <c r="CF65" s="134"/>
      <c r="CG65" s="134"/>
      <c r="CH65" s="134"/>
      <c r="CI65" s="134"/>
      <c r="CJ65" s="134"/>
      <c r="CK65" s="134"/>
      <c r="CL65" s="134"/>
      <c r="CM65" s="134"/>
      <c r="CN65" s="134"/>
      <c r="CO65" s="134"/>
      <c r="CP65" s="134"/>
      <c r="CQ65" s="134"/>
      <c r="CR65" s="134"/>
      <c r="CS65" s="134"/>
      <c r="CT65" s="134"/>
      <c r="CU65" s="134"/>
      <c r="CV65" s="134"/>
      <c r="CW65" s="134"/>
      <c r="CX65" s="134"/>
      <c r="CY65" s="134"/>
      <c r="CZ65" s="134"/>
      <c r="DA65" s="134"/>
      <c r="DB65" s="134"/>
      <c r="DC65" s="134"/>
      <c r="DD65" s="134"/>
      <c r="DE65" s="134"/>
      <c r="DF65" s="134"/>
      <c r="DG65" s="134"/>
      <c r="DH65" s="134"/>
      <c r="DI65" s="134"/>
      <c r="DJ65" s="134"/>
      <c r="DK65" s="134"/>
      <c r="DL65" s="134"/>
      <c r="DM65" s="134"/>
      <c r="DN65" s="134"/>
      <c r="DO65" s="134"/>
      <c r="DP65" s="134"/>
      <c r="DQ65" s="134"/>
      <c r="DR65" s="134"/>
      <c r="DS65" s="134"/>
      <c r="DT65" s="134"/>
      <c r="DU65" s="134"/>
      <c r="DV65" s="134"/>
      <c r="DW65" s="134"/>
      <c r="DX65" s="134"/>
      <c r="DY65" s="134"/>
      <c r="DZ65" s="134"/>
      <c r="EA65" s="134"/>
      <c r="EB65" s="134"/>
      <c r="EC65" s="134"/>
      <c r="ED65" s="134"/>
      <c r="EE65" s="134"/>
      <c r="EF65" s="134"/>
      <c r="EG65" s="134"/>
      <c r="EH65" s="134"/>
      <c r="EI65" s="134"/>
      <c r="EJ65" s="134"/>
      <c r="EK65" s="134"/>
      <c r="EL65" s="134"/>
      <c r="EM65" s="134"/>
      <c r="EN65" s="134"/>
      <c r="EO65" s="134"/>
      <c r="EP65" s="134"/>
      <c r="EQ65" s="134"/>
      <c r="ER65" s="134"/>
      <c r="ES65" s="134"/>
      <c r="ET65" s="134"/>
      <c r="EU65" s="134"/>
      <c r="EV65" s="134"/>
      <c r="EW65" s="134"/>
      <c r="EX65" s="134"/>
      <c r="EY65" s="134"/>
      <c r="EZ65" s="134"/>
    </row>
    <row r="66" spans="2:156" ht="44.25" customHeight="1" thickBot="1" thickTop="1">
      <c r="B66" s="388" t="s">
        <v>222</v>
      </c>
      <c r="C66" s="389"/>
      <c r="D66" s="458" t="s">
        <v>310</v>
      </c>
      <c r="E66" s="459"/>
      <c r="F66" s="459"/>
      <c r="G66" s="459"/>
      <c r="H66" s="459"/>
      <c r="I66" s="459"/>
      <c r="J66" s="459"/>
      <c r="K66" s="459"/>
      <c r="L66" s="459"/>
      <c r="M66" s="459"/>
      <c r="N66" s="459"/>
      <c r="O66" s="459"/>
      <c r="P66" s="459"/>
      <c r="Q66" s="459"/>
      <c r="R66" s="459"/>
      <c r="S66" s="459"/>
      <c r="T66" s="459"/>
      <c r="U66" s="459"/>
      <c r="V66" s="459"/>
      <c r="W66" s="459"/>
      <c r="X66" s="459"/>
      <c r="Y66" s="459"/>
      <c r="Z66" s="459"/>
      <c r="AA66" s="459"/>
      <c r="AB66" s="460"/>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c r="EO66" s="68"/>
      <c r="EP66" s="68"/>
      <c r="EQ66" s="68"/>
      <c r="ER66" s="68"/>
      <c r="ES66" s="68"/>
      <c r="ET66" s="68"/>
      <c r="EU66" s="68"/>
      <c r="EV66" s="68"/>
      <c r="EW66" s="68"/>
      <c r="EX66" s="68"/>
      <c r="EY66" s="68"/>
      <c r="EZ66" s="68"/>
    </row>
    <row r="67" spans="2:156" ht="17.25" thickBot="1" thickTop="1">
      <c r="B67" s="353" t="s">
        <v>217</v>
      </c>
      <c r="C67" s="354"/>
      <c r="D67" s="354"/>
      <c r="E67" s="354"/>
      <c r="F67" s="354"/>
      <c r="G67" s="355"/>
      <c r="H67" s="355"/>
      <c r="I67" s="355"/>
      <c r="J67" s="355"/>
      <c r="K67" s="355"/>
      <c r="L67" s="355"/>
      <c r="M67" s="355"/>
      <c r="N67" s="355"/>
      <c r="O67" s="355"/>
      <c r="P67" s="355"/>
      <c r="Q67" s="355"/>
      <c r="R67" s="355"/>
      <c r="S67" s="355"/>
      <c r="T67" s="355"/>
      <c r="U67" s="355"/>
      <c r="V67" s="355"/>
      <c r="W67" s="355"/>
      <c r="X67" s="355"/>
      <c r="Y67" s="355"/>
      <c r="Z67" s="354"/>
      <c r="AA67" s="354"/>
      <c r="AB67" s="356"/>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row>
    <row r="68" spans="2:156" ht="27" customHeight="1" thickTop="1">
      <c r="B68" s="359" t="s">
        <v>74</v>
      </c>
      <c r="C68" s="360"/>
      <c r="D68" s="361" t="s">
        <v>75</v>
      </c>
      <c r="E68" s="360" t="s">
        <v>76</v>
      </c>
      <c r="F68" s="360"/>
      <c r="G68" s="316" t="s">
        <v>334</v>
      </c>
      <c r="H68" s="317"/>
      <c r="I68" s="317"/>
      <c r="J68" s="317"/>
      <c r="K68" s="317"/>
      <c r="L68" s="317"/>
      <c r="M68" s="317"/>
      <c r="N68" s="317"/>
      <c r="O68" s="317"/>
      <c r="P68" s="317"/>
      <c r="Q68" s="317"/>
      <c r="R68" s="318"/>
      <c r="S68" s="229" t="s">
        <v>218</v>
      </c>
      <c r="T68" s="230"/>
      <c r="U68" s="230"/>
      <c r="V68" s="230"/>
      <c r="W68" s="230"/>
      <c r="X68" s="230"/>
      <c r="Y68" s="231"/>
      <c r="Z68" s="230" t="s">
        <v>223</v>
      </c>
      <c r="AA68" s="230"/>
      <c r="AB68" s="231"/>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c r="BK68" s="122"/>
      <c r="BL68" s="122"/>
      <c r="BM68" s="122"/>
      <c r="BN68" s="122"/>
      <c r="BO68" s="122"/>
      <c r="BP68" s="122"/>
      <c r="BQ68" s="122"/>
      <c r="BR68" s="122"/>
      <c r="BS68" s="122"/>
      <c r="BT68" s="122"/>
      <c r="BU68" s="122"/>
      <c r="BV68" s="122"/>
      <c r="BW68" s="122"/>
      <c r="BX68" s="122"/>
      <c r="BY68" s="122"/>
      <c r="BZ68" s="122"/>
      <c r="CA68" s="122"/>
      <c r="CB68" s="122"/>
      <c r="CC68" s="122"/>
      <c r="CD68" s="122"/>
      <c r="CE68" s="122"/>
      <c r="CF68" s="122"/>
      <c r="CG68" s="122"/>
      <c r="CH68" s="122"/>
      <c r="CI68" s="122"/>
      <c r="CJ68" s="122"/>
      <c r="CK68" s="122"/>
      <c r="CL68" s="122"/>
      <c r="CM68" s="122"/>
      <c r="CN68" s="122"/>
      <c r="CO68" s="122"/>
      <c r="CP68" s="122"/>
      <c r="CQ68" s="122"/>
      <c r="CR68" s="122"/>
      <c r="CS68" s="122"/>
      <c r="CT68" s="122"/>
      <c r="CU68" s="122"/>
      <c r="CV68" s="122"/>
      <c r="CW68" s="122"/>
      <c r="CX68" s="122"/>
      <c r="CY68" s="122"/>
      <c r="CZ68" s="122"/>
      <c r="DA68" s="122"/>
      <c r="DB68" s="122"/>
      <c r="DC68" s="122"/>
      <c r="DD68" s="122"/>
      <c r="DE68" s="122"/>
      <c r="DF68" s="122"/>
      <c r="DG68" s="122"/>
      <c r="DH68" s="122"/>
      <c r="DI68" s="122"/>
      <c r="DJ68" s="122"/>
      <c r="DK68" s="122"/>
      <c r="DL68" s="122"/>
      <c r="DM68" s="122"/>
      <c r="DN68" s="122"/>
      <c r="DO68" s="122"/>
      <c r="DP68" s="122"/>
      <c r="DQ68" s="122"/>
      <c r="DR68" s="122"/>
      <c r="DS68" s="122"/>
      <c r="DT68" s="122"/>
      <c r="DU68" s="122"/>
      <c r="DV68" s="122"/>
      <c r="DW68" s="122"/>
      <c r="DX68" s="122"/>
      <c r="DY68" s="122"/>
      <c r="DZ68" s="122"/>
      <c r="EA68" s="122"/>
      <c r="EB68" s="122"/>
      <c r="EC68" s="122"/>
      <c r="ED68" s="122"/>
      <c r="EE68" s="122"/>
      <c r="EF68" s="122"/>
      <c r="EG68" s="122"/>
      <c r="EH68" s="122"/>
      <c r="EI68" s="122"/>
      <c r="EJ68" s="122"/>
      <c r="EK68" s="122"/>
      <c r="EL68" s="122"/>
      <c r="EM68" s="122"/>
      <c r="EN68" s="122"/>
      <c r="EO68" s="122"/>
      <c r="EP68" s="122"/>
      <c r="EQ68" s="122"/>
      <c r="ER68" s="122"/>
      <c r="ES68" s="122"/>
      <c r="ET68" s="122"/>
      <c r="EU68" s="122"/>
      <c r="EV68" s="122"/>
      <c r="EW68" s="122"/>
      <c r="EX68" s="122"/>
      <c r="EY68" s="122"/>
      <c r="EZ68" s="122"/>
    </row>
    <row r="69" spans="2:156" ht="15">
      <c r="B69" s="359"/>
      <c r="C69" s="360"/>
      <c r="D69" s="362"/>
      <c r="E69" s="360"/>
      <c r="F69" s="360"/>
      <c r="G69" s="328">
        <v>1</v>
      </c>
      <c r="H69" s="329"/>
      <c r="I69" s="329"/>
      <c r="J69" s="330"/>
      <c r="K69" s="328">
        <v>2</v>
      </c>
      <c r="L69" s="329"/>
      <c r="M69" s="329"/>
      <c r="N69" s="330"/>
      <c r="O69" s="328">
        <v>3</v>
      </c>
      <c r="P69" s="329"/>
      <c r="Q69" s="329"/>
      <c r="R69" s="330"/>
      <c r="S69" s="319"/>
      <c r="T69" s="320"/>
      <c r="U69" s="320"/>
      <c r="V69" s="320"/>
      <c r="W69" s="320"/>
      <c r="X69" s="320"/>
      <c r="Y69" s="321"/>
      <c r="Z69" s="320"/>
      <c r="AA69" s="320"/>
      <c r="AB69" s="321"/>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2"/>
      <c r="BI69" s="122"/>
      <c r="BJ69" s="122"/>
      <c r="BK69" s="122"/>
      <c r="BL69" s="122"/>
      <c r="BM69" s="122"/>
      <c r="BN69" s="122"/>
      <c r="BO69" s="122"/>
      <c r="BP69" s="122"/>
      <c r="BQ69" s="122"/>
      <c r="BR69" s="122"/>
      <c r="BS69" s="122"/>
      <c r="BT69" s="122"/>
      <c r="BU69" s="122"/>
      <c r="BV69" s="122"/>
      <c r="BW69" s="122"/>
      <c r="BX69" s="122"/>
      <c r="BY69" s="122"/>
      <c r="BZ69" s="122"/>
      <c r="CA69" s="122"/>
      <c r="CB69" s="122"/>
      <c r="CC69" s="122"/>
      <c r="CD69" s="122"/>
      <c r="CE69" s="122"/>
      <c r="CF69" s="122"/>
      <c r="CG69" s="122"/>
      <c r="CH69" s="122"/>
      <c r="CI69" s="122"/>
      <c r="CJ69" s="122"/>
      <c r="CK69" s="122"/>
      <c r="CL69" s="122"/>
      <c r="CM69" s="122"/>
      <c r="CN69" s="122"/>
      <c r="CO69" s="122"/>
      <c r="CP69" s="122"/>
      <c r="CQ69" s="122"/>
      <c r="CR69" s="122"/>
      <c r="CS69" s="122"/>
      <c r="CT69" s="122"/>
      <c r="CU69" s="122"/>
      <c r="CV69" s="122"/>
      <c r="CW69" s="122"/>
      <c r="CX69" s="122"/>
      <c r="CY69" s="122"/>
      <c r="CZ69" s="122"/>
      <c r="DA69" s="122"/>
      <c r="DB69" s="122"/>
      <c r="DC69" s="122"/>
      <c r="DD69" s="122"/>
      <c r="DE69" s="122"/>
      <c r="DF69" s="122"/>
      <c r="DG69" s="122"/>
      <c r="DH69" s="122"/>
      <c r="DI69" s="122"/>
      <c r="DJ69" s="122"/>
      <c r="DK69" s="122"/>
      <c r="DL69" s="122"/>
      <c r="DM69" s="122"/>
      <c r="DN69" s="122"/>
      <c r="DO69" s="122"/>
      <c r="DP69" s="122"/>
      <c r="DQ69" s="122"/>
      <c r="DR69" s="122"/>
      <c r="DS69" s="122"/>
      <c r="DT69" s="122"/>
      <c r="DU69" s="122"/>
      <c r="DV69" s="122"/>
      <c r="DW69" s="122"/>
      <c r="DX69" s="122"/>
      <c r="DY69" s="122"/>
      <c r="DZ69" s="122"/>
      <c r="EA69" s="122"/>
      <c r="EB69" s="122"/>
      <c r="EC69" s="122"/>
      <c r="ED69" s="122"/>
      <c r="EE69" s="122"/>
      <c r="EF69" s="122"/>
      <c r="EG69" s="122"/>
      <c r="EH69" s="122"/>
      <c r="EI69" s="122"/>
      <c r="EJ69" s="122"/>
      <c r="EK69" s="122"/>
      <c r="EL69" s="122"/>
      <c r="EM69" s="122"/>
      <c r="EN69" s="122"/>
      <c r="EO69" s="122"/>
      <c r="EP69" s="122"/>
      <c r="EQ69" s="122"/>
      <c r="ER69" s="122"/>
      <c r="ES69" s="122"/>
      <c r="ET69" s="122"/>
      <c r="EU69" s="122"/>
      <c r="EV69" s="122"/>
      <c r="EW69" s="122"/>
      <c r="EX69" s="122"/>
      <c r="EY69" s="122"/>
      <c r="EZ69" s="122"/>
    </row>
    <row r="70" spans="2:156" ht="21.75" customHeight="1" thickBot="1">
      <c r="B70" s="359"/>
      <c r="C70" s="360"/>
      <c r="D70" s="363"/>
      <c r="E70" s="360"/>
      <c r="F70" s="360"/>
      <c r="G70" s="350" t="s">
        <v>77</v>
      </c>
      <c r="H70" s="351"/>
      <c r="I70" s="350" t="s">
        <v>78</v>
      </c>
      <c r="J70" s="351"/>
      <c r="K70" s="350" t="s">
        <v>77</v>
      </c>
      <c r="L70" s="351"/>
      <c r="M70" s="350" t="s">
        <v>78</v>
      </c>
      <c r="N70" s="351"/>
      <c r="O70" s="350" t="s">
        <v>77</v>
      </c>
      <c r="P70" s="352"/>
      <c r="Q70" s="350" t="s">
        <v>78</v>
      </c>
      <c r="R70" s="351"/>
      <c r="S70" s="232"/>
      <c r="T70" s="233"/>
      <c r="U70" s="233"/>
      <c r="V70" s="233"/>
      <c r="W70" s="233"/>
      <c r="X70" s="233"/>
      <c r="Y70" s="234"/>
      <c r="Z70" s="291"/>
      <c r="AA70" s="291"/>
      <c r="AB70" s="29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c r="BI70" s="122"/>
      <c r="BJ70" s="122"/>
      <c r="BK70" s="122"/>
      <c r="BL70" s="122"/>
      <c r="BM70" s="122"/>
      <c r="BN70" s="122"/>
      <c r="BO70" s="122"/>
      <c r="BP70" s="122"/>
      <c r="BQ70" s="122"/>
      <c r="BR70" s="122"/>
      <c r="BS70" s="122"/>
      <c r="BT70" s="122"/>
      <c r="BU70" s="122"/>
      <c r="BV70" s="122"/>
      <c r="BW70" s="122"/>
      <c r="BX70" s="122"/>
      <c r="BY70" s="122"/>
      <c r="BZ70" s="122"/>
      <c r="CA70" s="122"/>
      <c r="CB70" s="122"/>
      <c r="CC70" s="122"/>
      <c r="CD70" s="122"/>
      <c r="CE70" s="122"/>
      <c r="CF70" s="122"/>
      <c r="CG70" s="122"/>
      <c r="CH70" s="122"/>
      <c r="CI70" s="122"/>
      <c r="CJ70" s="122"/>
      <c r="CK70" s="122"/>
      <c r="CL70" s="122"/>
      <c r="CM70" s="122"/>
      <c r="CN70" s="122"/>
      <c r="CO70" s="122"/>
      <c r="CP70" s="122"/>
      <c r="CQ70" s="122"/>
      <c r="CR70" s="122"/>
      <c r="CS70" s="122"/>
      <c r="CT70" s="122"/>
      <c r="CU70" s="122"/>
      <c r="CV70" s="122"/>
      <c r="CW70" s="122"/>
      <c r="CX70" s="122"/>
      <c r="CY70" s="122"/>
      <c r="CZ70" s="122"/>
      <c r="DA70" s="122"/>
      <c r="DB70" s="122"/>
      <c r="DC70" s="122"/>
      <c r="DD70" s="122"/>
      <c r="DE70" s="122"/>
      <c r="DF70" s="122"/>
      <c r="DG70" s="122"/>
      <c r="DH70" s="122"/>
      <c r="DI70" s="122"/>
      <c r="DJ70" s="122"/>
      <c r="DK70" s="122"/>
      <c r="DL70" s="122"/>
      <c r="DM70" s="122"/>
      <c r="DN70" s="122"/>
      <c r="DO70" s="122"/>
      <c r="DP70" s="122"/>
      <c r="DQ70" s="122"/>
      <c r="DR70" s="122"/>
      <c r="DS70" s="122"/>
      <c r="DT70" s="122"/>
      <c r="DU70" s="122"/>
      <c r="DV70" s="122"/>
      <c r="DW70" s="122"/>
      <c r="DX70" s="122"/>
      <c r="DY70" s="122"/>
      <c r="DZ70" s="122"/>
      <c r="EA70" s="122"/>
      <c r="EB70" s="122"/>
      <c r="EC70" s="122"/>
      <c r="ED70" s="122"/>
      <c r="EE70" s="122"/>
      <c r="EF70" s="122"/>
      <c r="EG70" s="122"/>
      <c r="EH70" s="122"/>
      <c r="EI70" s="122"/>
      <c r="EJ70" s="122"/>
      <c r="EK70" s="122"/>
      <c r="EL70" s="122"/>
      <c r="EM70" s="122"/>
      <c r="EN70" s="122"/>
      <c r="EO70" s="122"/>
      <c r="EP70" s="122"/>
      <c r="EQ70" s="122"/>
      <c r="ER70" s="122"/>
      <c r="ES70" s="122"/>
      <c r="ET70" s="122"/>
      <c r="EU70" s="122"/>
      <c r="EV70" s="122"/>
      <c r="EW70" s="122"/>
      <c r="EX70" s="122"/>
      <c r="EY70" s="122"/>
      <c r="EZ70" s="122"/>
    </row>
    <row r="71" spans="2:156" ht="15.75" thickTop="1">
      <c r="B71" s="293"/>
      <c r="C71" s="294"/>
      <c r="D71" s="120"/>
      <c r="E71" s="295"/>
      <c r="F71" s="294"/>
      <c r="G71" s="29" t="s">
        <v>79</v>
      </c>
      <c r="H71" s="29" t="s">
        <v>4</v>
      </c>
      <c r="I71" s="29" t="s">
        <v>79</v>
      </c>
      <c r="J71" s="29" t="s">
        <v>4</v>
      </c>
      <c r="K71" s="29" t="s">
        <v>79</v>
      </c>
      <c r="L71" s="29" t="s">
        <v>4</v>
      </c>
      <c r="M71" s="29" t="s">
        <v>79</v>
      </c>
      <c r="N71" s="29" t="s">
        <v>4</v>
      </c>
      <c r="O71" s="29" t="s">
        <v>79</v>
      </c>
      <c r="P71" s="29" t="s">
        <v>4</v>
      </c>
      <c r="Q71" s="29" t="s">
        <v>79</v>
      </c>
      <c r="R71" s="29" t="s">
        <v>4</v>
      </c>
      <c r="S71" s="344"/>
      <c r="T71" s="345"/>
      <c r="U71" s="345"/>
      <c r="V71" s="345"/>
      <c r="W71" s="345"/>
      <c r="X71" s="345"/>
      <c r="Y71" s="346"/>
      <c r="Z71" s="295"/>
      <c r="AA71" s="486"/>
      <c r="AB71" s="347"/>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row>
    <row r="72" spans="2:156" ht="69.75" customHeight="1">
      <c r="B72" s="403" t="s">
        <v>311</v>
      </c>
      <c r="C72" s="404"/>
      <c r="D72" s="159" t="s">
        <v>312</v>
      </c>
      <c r="E72" s="302">
        <v>1</v>
      </c>
      <c r="F72" s="302"/>
      <c r="G72" s="159">
        <v>1</v>
      </c>
      <c r="H72" s="159">
        <v>100</v>
      </c>
      <c r="I72" s="159">
        <v>1</v>
      </c>
      <c r="J72" s="159">
        <v>100</v>
      </c>
      <c r="K72" s="4"/>
      <c r="L72" s="4"/>
      <c r="M72" s="4"/>
      <c r="N72" s="4"/>
      <c r="O72" s="4"/>
      <c r="P72" s="4"/>
      <c r="Q72" s="4"/>
      <c r="R72" s="4"/>
      <c r="S72" s="313" t="s">
        <v>325</v>
      </c>
      <c r="T72" s="314"/>
      <c r="U72" s="314"/>
      <c r="V72" s="314"/>
      <c r="W72" s="314"/>
      <c r="X72" s="314"/>
      <c r="Y72" s="315"/>
      <c r="Z72" s="373" t="s">
        <v>235</v>
      </c>
      <c r="AA72" s="510"/>
      <c r="AB72" s="511"/>
      <c r="AC72" s="157"/>
      <c r="AD72" s="157"/>
      <c r="AE72" s="157"/>
      <c r="AF72" s="157"/>
      <c r="AG72" s="157"/>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7"/>
      <c r="BL72" s="157"/>
      <c r="BM72" s="157"/>
      <c r="BN72" s="157"/>
      <c r="BO72" s="157"/>
      <c r="BP72" s="157"/>
      <c r="BQ72" s="157"/>
      <c r="BR72" s="157"/>
      <c r="BS72" s="157"/>
      <c r="BT72" s="157"/>
      <c r="BU72" s="157"/>
      <c r="BV72" s="157"/>
      <c r="BW72" s="157"/>
      <c r="BX72" s="157"/>
      <c r="BY72" s="157"/>
      <c r="BZ72" s="157"/>
      <c r="CA72" s="157"/>
      <c r="CB72" s="157"/>
      <c r="CC72" s="157"/>
      <c r="CD72" s="157"/>
      <c r="CE72" s="157"/>
      <c r="CF72" s="157"/>
      <c r="CG72" s="157"/>
      <c r="CH72" s="157"/>
      <c r="CI72" s="157"/>
      <c r="CJ72" s="157"/>
      <c r="CK72" s="157"/>
      <c r="CL72" s="157"/>
      <c r="CM72" s="157"/>
      <c r="CN72" s="157"/>
      <c r="CO72" s="157"/>
      <c r="CP72" s="157"/>
      <c r="CQ72" s="157"/>
      <c r="CR72" s="157"/>
      <c r="CS72" s="157"/>
      <c r="CT72" s="157"/>
      <c r="CU72" s="157"/>
      <c r="CV72" s="157"/>
      <c r="CW72" s="157"/>
      <c r="CX72" s="157"/>
      <c r="CY72" s="157"/>
      <c r="CZ72" s="157"/>
      <c r="DA72" s="157"/>
      <c r="DB72" s="157"/>
      <c r="DC72" s="157"/>
      <c r="DD72" s="157"/>
      <c r="DE72" s="157"/>
      <c r="DF72" s="157"/>
      <c r="DG72" s="157"/>
      <c r="DH72" s="157"/>
      <c r="DI72" s="157"/>
      <c r="DJ72" s="157"/>
      <c r="DK72" s="157"/>
      <c r="DL72" s="157"/>
      <c r="DM72" s="157"/>
      <c r="DN72" s="157"/>
      <c r="DO72" s="157"/>
      <c r="DP72" s="157"/>
      <c r="DQ72" s="157"/>
      <c r="DR72" s="157"/>
      <c r="DS72" s="157"/>
      <c r="DT72" s="157"/>
      <c r="DU72" s="157"/>
      <c r="DV72" s="157"/>
      <c r="DW72" s="157"/>
      <c r="DX72" s="157"/>
      <c r="DY72" s="157"/>
      <c r="DZ72" s="157"/>
      <c r="EA72" s="157"/>
      <c r="EB72" s="157"/>
      <c r="EC72" s="157"/>
      <c r="ED72" s="157"/>
      <c r="EE72" s="157"/>
      <c r="EF72" s="157"/>
      <c r="EG72" s="157"/>
      <c r="EH72" s="157"/>
      <c r="EI72" s="157"/>
      <c r="EJ72" s="157"/>
      <c r="EK72" s="157"/>
      <c r="EL72" s="157"/>
      <c r="EM72" s="157"/>
      <c r="EN72" s="157"/>
      <c r="EO72" s="157"/>
      <c r="EP72" s="157"/>
      <c r="EQ72" s="157"/>
      <c r="ER72" s="157"/>
      <c r="ES72" s="157"/>
      <c r="ET72" s="157"/>
      <c r="EU72" s="157"/>
      <c r="EV72" s="157"/>
      <c r="EW72" s="157"/>
      <c r="EX72" s="157"/>
      <c r="EY72" s="157"/>
      <c r="EZ72" s="157"/>
    </row>
    <row r="73" spans="2:156" ht="46.5" customHeight="1">
      <c r="B73" s="484"/>
      <c r="C73" s="485"/>
      <c r="D73" s="135"/>
      <c r="E73" s="485"/>
      <c r="F73" s="485"/>
      <c r="G73" s="4"/>
      <c r="H73" s="4"/>
      <c r="I73" s="4"/>
      <c r="J73" s="4"/>
      <c r="K73" s="4"/>
      <c r="L73" s="4"/>
      <c r="M73" s="4"/>
      <c r="N73" s="4"/>
      <c r="O73" s="4"/>
      <c r="P73" s="4"/>
      <c r="Q73" s="4"/>
      <c r="R73" s="4"/>
      <c r="S73" s="379"/>
      <c r="T73" s="380"/>
      <c r="U73" s="380"/>
      <c r="V73" s="380"/>
      <c r="W73" s="380"/>
      <c r="X73" s="380"/>
      <c r="Y73" s="381"/>
      <c r="Z73" s="379"/>
      <c r="AA73" s="380"/>
      <c r="AB73" s="406"/>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row>
    <row r="74" spans="2:156" ht="46.5" customHeight="1">
      <c r="B74" s="405"/>
      <c r="C74" s="378"/>
      <c r="D74" s="135"/>
      <c r="E74" s="377"/>
      <c r="F74" s="378"/>
      <c r="G74" s="4"/>
      <c r="H74" s="4"/>
      <c r="I74" s="4"/>
      <c r="J74" s="4"/>
      <c r="K74" s="4"/>
      <c r="L74" s="4"/>
      <c r="M74" s="4"/>
      <c r="N74" s="4"/>
      <c r="O74" s="4"/>
      <c r="P74" s="4"/>
      <c r="Q74" s="4"/>
      <c r="R74" s="4"/>
      <c r="S74" s="379"/>
      <c r="T74" s="380"/>
      <c r="U74" s="380"/>
      <c r="V74" s="380"/>
      <c r="W74" s="380"/>
      <c r="X74" s="380"/>
      <c r="Y74" s="381"/>
      <c r="Z74" s="379"/>
      <c r="AA74" s="380"/>
      <c r="AB74" s="406"/>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row>
    <row r="75" spans="2:156" ht="46.5" customHeight="1">
      <c r="B75" s="405"/>
      <c r="C75" s="378"/>
      <c r="D75" s="135"/>
      <c r="E75" s="377"/>
      <c r="F75" s="378"/>
      <c r="G75" s="4"/>
      <c r="H75" s="4"/>
      <c r="I75" s="4"/>
      <c r="J75" s="4"/>
      <c r="K75" s="4"/>
      <c r="L75" s="4"/>
      <c r="M75" s="4"/>
      <c r="N75" s="4"/>
      <c r="O75" s="4"/>
      <c r="P75" s="4"/>
      <c r="Q75" s="4"/>
      <c r="R75" s="4"/>
      <c r="S75" s="379"/>
      <c r="T75" s="380"/>
      <c r="U75" s="380"/>
      <c r="V75" s="380"/>
      <c r="W75" s="380"/>
      <c r="X75" s="380"/>
      <c r="Y75" s="381"/>
      <c r="Z75" s="379"/>
      <c r="AA75" s="380"/>
      <c r="AB75" s="406"/>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row>
    <row r="76" spans="2:156" ht="46.5" customHeight="1" thickBot="1">
      <c r="B76" s="364"/>
      <c r="C76" s="365"/>
      <c r="D76" s="130"/>
      <c r="E76" s="365"/>
      <c r="F76" s="365"/>
      <c r="G76" s="31"/>
      <c r="H76" s="31"/>
      <c r="I76" s="31"/>
      <c r="J76" s="31"/>
      <c r="K76" s="31"/>
      <c r="L76" s="31"/>
      <c r="M76" s="31"/>
      <c r="N76" s="31"/>
      <c r="O76" s="31"/>
      <c r="P76" s="31"/>
      <c r="Q76" s="31"/>
      <c r="R76" s="31"/>
      <c r="S76" s="384"/>
      <c r="T76" s="385"/>
      <c r="U76" s="385"/>
      <c r="V76" s="385"/>
      <c r="W76" s="385"/>
      <c r="X76" s="385"/>
      <c r="Y76" s="386"/>
      <c r="Z76" s="384"/>
      <c r="AA76" s="385"/>
      <c r="AB76" s="387"/>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row>
    <row r="77" spans="2:156" ht="15.75" customHeight="1" thickBot="1">
      <c r="B77" s="238" t="s">
        <v>220</v>
      </c>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40"/>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c r="EO77" s="69"/>
      <c r="EP77" s="69"/>
      <c r="EQ77" s="69"/>
      <c r="ER77" s="69"/>
      <c r="ES77" s="69"/>
      <c r="ET77" s="69"/>
      <c r="EU77" s="69"/>
      <c r="EV77" s="69"/>
      <c r="EW77" s="69"/>
      <c r="EX77" s="69"/>
      <c r="EY77" s="69"/>
      <c r="EZ77" s="69"/>
    </row>
    <row r="78" spans="2:156" ht="48" customHeight="1" thickBot="1">
      <c r="B78" s="241"/>
      <c r="C78" s="242"/>
      <c r="D78" s="242"/>
      <c r="E78" s="242"/>
      <c r="F78" s="242"/>
      <c r="G78" s="242"/>
      <c r="H78" s="242"/>
      <c r="I78" s="242"/>
      <c r="J78" s="242"/>
      <c r="K78" s="242"/>
      <c r="L78" s="242"/>
      <c r="M78" s="242"/>
      <c r="N78" s="242"/>
      <c r="O78" s="242"/>
      <c r="P78" s="242"/>
      <c r="Q78" s="242"/>
      <c r="R78" s="242"/>
      <c r="S78" s="242"/>
      <c r="T78" s="242"/>
      <c r="U78" s="242"/>
      <c r="V78" s="242"/>
      <c r="W78" s="242"/>
      <c r="X78" s="242"/>
      <c r="Y78" s="242"/>
      <c r="Z78" s="242"/>
      <c r="AA78" s="242"/>
      <c r="AB78" s="243"/>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c r="EO78" s="66"/>
      <c r="EP78" s="66"/>
      <c r="EQ78" s="66"/>
      <c r="ER78" s="66"/>
      <c r="ES78" s="66"/>
      <c r="ET78" s="66"/>
      <c r="EU78" s="66"/>
      <c r="EV78" s="66"/>
      <c r="EW78" s="66"/>
      <c r="EX78" s="66"/>
      <c r="EY78" s="66"/>
      <c r="EZ78" s="66"/>
    </row>
    <row r="79" spans="2:156" ht="8.25" customHeight="1">
      <c r="B79" s="18"/>
      <c r="C79" s="6"/>
      <c r="D79" s="6"/>
      <c r="E79" s="6"/>
      <c r="F79" s="6"/>
      <c r="G79" s="6"/>
      <c r="H79" s="6"/>
      <c r="I79" s="6"/>
      <c r="J79" s="6"/>
      <c r="K79" s="6"/>
      <c r="L79" s="6"/>
      <c r="M79" s="6"/>
      <c r="N79" s="6"/>
      <c r="O79" s="6"/>
      <c r="P79" s="6"/>
      <c r="Q79" s="6"/>
      <c r="R79" s="6"/>
      <c r="S79" s="6"/>
      <c r="T79" s="6"/>
      <c r="U79" s="6"/>
      <c r="V79" s="6"/>
      <c r="W79" s="6"/>
      <c r="X79" s="6"/>
      <c r="Y79" s="6"/>
      <c r="Z79" s="6"/>
      <c r="AA79" s="6"/>
      <c r="AB79" s="19"/>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row>
    <row r="80" spans="2:156" ht="30" customHeight="1">
      <c r="B80" s="261" t="s">
        <v>236</v>
      </c>
      <c r="C80" s="262"/>
      <c r="D80" s="262"/>
      <c r="E80" s="262"/>
      <c r="F80" s="6"/>
      <c r="G80" s="6"/>
      <c r="H80" s="6"/>
      <c r="I80" s="6"/>
      <c r="J80" s="6"/>
      <c r="K80" s="6"/>
      <c r="L80" s="6"/>
      <c r="M80" s="6"/>
      <c r="N80" s="6"/>
      <c r="O80" s="6"/>
      <c r="P80" s="6"/>
      <c r="Q80" s="262"/>
      <c r="R80" s="262"/>
      <c r="S80" s="262"/>
      <c r="T80" s="262"/>
      <c r="U80" s="262"/>
      <c r="V80" s="262"/>
      <c r="W80" s="262"/>
      <c r="X80" s="262"/>
      <c r="Y80" s="262"/>
      <c r="Z80" s="262"/>
      <c r="AA80" s="262"/>
      <c r="AB80" s="263"/>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row>
    <row r="81" spans="2:156" ht="26.25" customHeight="1">
      <c r="B81" s="244" t="s">
        <v>237</v>
      </c>
      <c r="C81" s="245"/>
      <c r="D81" s="245"/>
      <c r="E81" s="245"/>
      <c r="F81" s="6"/>
      <c r="G81" s="6"/>
      <c r="H81" s="6"/>
      <c r="I81" s="6"/>
      <c r="J81" s="6"/>
      <c r="K81" s="6"/>
      <c r="L81" s="6"/>
      <c r="M81" s="6"/>
      <c r="N81" s="6"/>
      <c r="O81" s="6"/>
      <c r="P81" s="6"/>
      <c r="Q81" s="246"/>
      <c r="R81" s="246"/>
      <c r="S81" s="246"/>
      <c r="T81" s="246"/>
      <c r="U81" s="246"/>
      <c r="V81" s="246"/>
      <c r="W81" s="246"/>
      <c r="X81" s="246"/>
      <c r="Y81" s="246"/>
      <c r="Z81" s="246"/>
      <c r="AA81" s="246"/>
      <c r="AB81" s="247"/>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c r="CA81" s="119"/>
      <c r="CB81" s="119"/>
      <c r="CC81" s="119"/>
      <c r="CD81" s="119"/>
      <c r="CE81" s="119"/>
      <c r="CF81" s="119"/>
      <c r="CG81" s="119"/>
      <c r="CH81" s="119"/>
      <c r="CI81" s="119"/>
      <c r="CJ81" s="119"/>
      <c r="CK81" s="119"/>
      <c r="CL81" s="119"/>
      <c r="CM81" s="119"/>
      <c r="CN81" s="119"/>
      <c r="CO81" s="119"/>
      <c r="CP81" s="119"/>
      <c r="CQ81" s="119"/>
      <c r="CR81" s="119"/>
      <c r="CS81" s="119"/>
      <c r="CT81" s="119"/>
      <c r="CU81" s="119"/>
      <c r="CV81" s="119"/>
      <c r="CW81" s="119"/>
      <c r="CX81" s="119"/>
      <c r="CY81" s="119"/>
      <c r="CZ81" s="119"/>
      <c r="DA81" s="119"/>
      <c r="DB81" s="119"/>
      <c r="DC81" s="119"/>
      <c r="DD81" s="119"/>
      <c r="DE81" s="119"/>
      <c r="DF81" s="119"/>
      <c r="DG81" s="119"/>
      <c r="DH81" s="119"/>
      <c r="DI81" s="119"/>
      <c r="DJ81" s="119"/>
      <c r="DK81" s="119"/>
      <c r="DL81" s="119"/>
      <c r="DM81" s="119"/>
      <c r="DN81" s="119"/>
      <c r="DO81" s="119"/>
      <c r="DP81" s="119"/>
      <c r="DQ81" s="119"/>
      <c r="DR81" s="119"/>
      <c r="DS81" s="119"/>
      <c r="DT81" s="119"/>
      <c r="DU81" s="119"/>
      <c r="DV81" s="119"/>
      <c r="DW81" s="119"/>
      <c r="DX81" s="119"/>
      <c r="DY81" s="119"/>
      <c r="DZ81" s="119"/>
      <c r="EA81" s="119"/>
      <c r="EB81" s="119"/>
      <c r="EC81" s="119"/>
      <c r="ED81" s="119"/>
      <c r="EE81" s="119"/>
      <c r="EF81" s="119"/>
      <c r="EG81" s="119"/>
      <c r="EH81" s="119"/>
      <c r="EI81" s="119"/>
      <c r="EJ81" s="119"/>
      <c r="EK81" s="119"/>
      <c r="EL81" s="119"/>
      <c r="EM81" s="119"/>
      <c r="EN81" s="119"/>
      <c r="EO81" s="119"/>
      <c r="EP81" s="119"/>
      <c r="EQ81" s="119"/>
      <c r="ER81" s="119"/>
      <c r="ES81" s="119"/>
      <c r="ET81" s="119"/>
      <c r="EU81" s="119"/>
      <c r="EV81" s="119"/>
      <c r="EW81" s="119"/>
      <c r="EX81" s="119"/>
      <c r="EY81" s="119"/>
      <c r="EZ81" s="119"/>
    </row>
    <row r="82" spans="2:156" ht="15">
      <c r="B82" s="136"/>
      <c r="C82" s="137"/>
      <c r="D82" s="137"/>
      <c r="E82" s="137"/>
      <c r="F82" s="6"/>
      <c r="G82" s="6"/>
      <c r="H82" s="6"/>
      <c r="I82" s="6"/>
      <c r="J82" s="6"/>
      <c r="K82" s="6"/>
      <c r="L82" s="6"/>
      <c r="M82" s="6"/>
      <c r="N82" s="6"/>
      <c r="O82" s="6"/>
      <c r="P82" s="6"/>
      <c r="Q82" s="138"/>
      <c r="R82" s="138"/>
      <c r="S82" s="138"/>
      <c r="T82" s="138"/>
      <c r="U82" s="138"/>
      <c r="V82" s="138"/>
      <c r="W82" s="138"/>
      <c r="X82" s="138"/>
      <c r="Y82" s="138"/>
      <c r="Z82" s="138"/>
      <c r="AA82" s="138"/>
      <c r="AB82" s="139"/>
      <c r="AC82" s="138"/>
      <c r="AD82" s="138"/>
      <c r="AE82" s="138"/>
      <c r="AF82" s="138"/>
      <c r="AG82" s="138"/>
      <c r="AH82" s="138"/>
      <c r="AI82" s="138"/>
      <c r="AJ82" s="138"/>
      <c r="AK82" s="138"/>
      <c r="AL82" s="138"/>
      <c r="AM82" s="138"/>
      <c r="AN82" s="138"/>
      <c r="AO82" s="138"/>
      <c r="AP82" s="138"/>
      <c r="AQ82" s="138"/>
      <c r="AR82" s="138"/>
      <c r="AS82" s="138"/>
      <c r="AT82" s="138"/>
      <c r="AU82" s="138"/>
      <c r="AV82" s="138"/>
      <c r="AW82" s="138"/>
      <c r="AX82" s="138"/>
      <c r="AY82" s="138"/>
      <c r="AZ82" s="138"/>
      <c r="BA82" s="138"/>
      <c r="BB82" s="138"/>
      <c r="BC82" s="138"/>
      <c r="BD82" s="138"/>
      <c r="BE82" s="138"/>
      <c r="BF82" s="138"/>
      <c r="BG82" s="138"/>
      <c r="BH82" s="138"/>
      <c r="BI82" s="138"/>
      <c r="BJ82" s="138"/>
      <c r="BK82" s="138"/>
      <c r="BL82" s="138"/>
      <c r="BM82" s="138"/>
      <c r="BN82" s="138"/>
      <c r="BO82" s="138"/>
      <c r="BP82" s="138"/>
      <c r="BQ82" s="138"/>
      <c r="BR82" s="138"/>
      <c r="BS82" s="138"/>
      <c r="BT82" s="138"/>
      <c r="BU82" s="138"/>
      <c r="BV82" s="138"/>
      <c r="BW82" s="138"/>
      <c r="BX82" s="138"/>
      <c r="BY82" s="138"/>
      <c r="BZ82" s="138"/>
      <c r="CA82" s="138"/>
      <c r="CB82" s="138"/>
      <c r="CC82" s="138"/>
      <c r="CD82" s="138"/>
      <c r="CE82" s="138"/>
      <c r="CF82" s="138"/>
      <c r="CG82" s="138"/>
      <c r="CH82" s="138"/>
      <c r="CI82" s="138"/>
      <c r="CJ82" s="138"/>
      <c r="CK82" s="138"/>
      <c r="CL82" s="138"/>
      <c r="CM82" s="138"/>
      <c r="CN82" s="138"/>
      <c r="CO82" s="138"/>
      <c r="CP82" s="138"/>
      <c r="CQ82" s="138"/>
      <c r="CR82" s="138"/>
      <c r="CS82" s="138"/>
      <c r="CT82" s="138"/>
      <c r="CU82" s="138"/>
      <c r="CV82" s="138"/>
      <c r="CW82" s="138"/>
      <c r="CX82" s="138"/>
      <c r="CY82" s="138"/>
      <c r="CZ82" s="138"/>
      <c r="DA82" s="138"/>
      <c r="DB82" s="138"/>
      <c r="DC82" s="138"/>
      <c r="DD82" s="138"/>
      <c r="DE82" s="138"/>
      <c r="DF82" s="138"/>
      <c r="DG82" s="138"/>
      <c r="DH82" s="138"/>
      <c r="DI82" s="138"/>
      <c r="DJ82" s="138"/>
      <c r="DK82" s="138"/>
      <c r="DL82" s="138"/>
      <c r="DM82" s="138"/>
      <c r="DN82" s="138"/>
      <c r="DO82" s="138"/>
      <c r="DP82" s="138"/>
      <c r="DQ82" s="138"/>
      <c r="DR82" s="138"/>
      <c r="DS82" s="138"/>
      <c r="DT82" s="138"/>
      <c r="DU82" s="138"/>
      <c r="DV82" s="138"/>
      <c r="DW82" s="138"/>
      <c r="DX82" s="138"/>
      <c r="DY82" s="138"/>
      <c r="DZ82" s="138"/>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row>
    <row r="83" spans="2:156" ht="15.75" thickBot="1">
      <c r="B83" s="32"/>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4"/>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row>
    <row r="84" spans="2:156" ht="13.5" customHeight="1" thickTop="1">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row>
    <row r="85" spans="2:156" ht="15">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row>
    <row r="86" spans="2:156" ht="12.75" customHeight="1">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0"/>
      <c r="BT86" s="70"/>
      <c r="BU86" s="70"/>
      <c r="BV86" s="70"/>
      <c r="BW86" s="70"/>
      <c r="BX86" s="70"/>
      <c r="BY86" s="70"/>
      <c r="BZ86" s="70"/>
      <c r="CA86" s="70"/>
      <c r="CB86" s="70"/>
      <c r="CC86" s="70"/>
      <c r="CD86" s="70"/>
      <c r="CE86" s="70"/>
      <c r="CF86" s="70"/>
      <c r="CG86" s="70"/>
      <c r="CH86" s="70"/>
      <c r="CI86" s="70"/>
      <c r="CJ86" s="70"/>
      <c r="CK86" s="70"/>
      <c r="CL86" s="70"/>
      <c r="CM86" s="70"/>
      <c r="CN86" s="70"/>
      <c r="CO86" s="70"/>
      <c r="CP86" s="70"/>
      <c r="CQ86" s="70"/>
      <c r="CR86" s="70"/>
      <c r="CS86" s="70"/>
      <c r="CT86" s="70"/>
      <c r="CU86" s="70"/>
      <c r="CV86" s="70"/>
      <c r="CW86" s="70"/>
      <c r="CX86" s="70"/>
      <c r="CY86" s="70"/>
      <c r="CZ86" s="70"/>
      <c r="DA86" s="70"/>
      <c r="DB86" s="70"/>
      <c r="DC86" s="70"/>
      <c r="DD86" s="70"/>
      <c r="DE86" s="70"/>
      <c r="DF86" s="70"/>
      <c r="DG86" s="70"/>
      <c r="DH86" s="70"/>
      <c r="DI86" s="70"/>
      <c r="DJ86" s="70"/>
      <c r="DK86" s="70"/>
      <c r="DL86" s="70"/>
      <c r="DM86" s="70"/>
      <c r="DN86" s="70"/>
      <c r="DO86" s="70"/>
      <c r="DP86" s="70"/>
      <c r="DQ86" s="70"/>
      <c r="DR86" s="70"/>
      <c r="DS86" s="70"/>
      <c r="DT86" s="70"/>
      <c r="DU86" s="70"/>
      <c r="DV86" s="70"/>
      <c r="DW86" s="70"/>
      <c r="DX86" s="70"/>
      <c r="DY86" s="70"/>
      <c r="DZ86" s="70"/>
      <c r="EA86" s="70"/>
      <c r="EB86" s="70"/>
      <c r="EC86" s="70"/>
      <c r="ED86" s="70"/>
      <c r="EE86" s="70"/>
      <c r="EF86" s="70"/>
      <c r="EG86" s="70"/>
      <c r="EH86" s="70"/>
      <c r="EI86" s="70"/>
      <c r="EJ86" s="70"/>
      <c r="EK86" s="70"/>
      <c r="EL86" s="70"/>
      <c r="EM86" s="70"/>
      <c r="EN86" s="70"/>
      <c r="EO86" s="70"/>
      <c r="EP86" s="70"/>
      <c r="EQ86" s="70"/>
      <c r="ER86" s="70"/>
      <c r="ES86" s="70"/>
      <c r="ET86" s="70"/>
      <c r="EU86" s="70"/>
      <c r="EV86" s="70"/>
      <c r="EW86" s="70"/>
      <c r="EX86" s="70"/>
      <c r="EY86" s="70"/>
      <c r="EZ86" s="70"/>
    </row>
    <row r="87" spans="2:156" ht="12.75" customHeight="1">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row>
    <row r="88" spans="2:156" ht="15" customHeight="1">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0"/>
      <c r="BX88" s="70"/>
      <c r="BY88" s="70"/>
      <c r="BZ88" s="70"/>
      <c r="CA88" s="70"/>
      <c r="CB88" s="70"/>
      <c r="CC88" s="70"/>
      <c r="CD88" s="70"/>
      <c r="CE88" s="70"/>
      <c r="CF88" s="70"/>
      <c r="CG88" s="70"/>
      <c r="CH88" s="70"/>
      <c r="CI88" s="70"/>
      <c r="CJ88" s="70"/>
      <c r="CK88" s="70"/>
      <c r="CL88" s="70"/>
      <c r="CM88" s="70"/>
      <c r="CN88" s="70"/>
      <c r="CO88" s="70"/>
      <c r="CP88" s="70"/>
      <c r="CQ88" s="70"/>
      <c r="CR88" s="70"/>
      <c r="CS88" s="70"/>
      <c r="CT88" s="70"/>
      <c r="CU88" s="70"/>
      <c r="CV88" s="70"/>
      <c r="CW88" s="70"/>
      <c r="CX88" s="70"/>
      <c r="CY88" s="70"/>
      <c r="CZ88" s="70"/>
      <c r="DA88" s="70"/>
      <c r="DB88" s="70"/>
      <c r="DC88" s="70"/>
      <c r="DD88" s="70"/>
      <c r="DE88" s="70"/>
      <c r="DF88" s="70"/>
      <c r="DG88" s="70"/>
      <c r="DH88" s="70"/>
      <c r="DI88" s="70"/>
      <c r="DJ88" s="70"/>
      <c r="DK88" s="70"/>
      <c r="DL88" s="70"/>
      <c r="DM88" s="70"/>
      <c r="DN88" s="70"/>
      <c r="DO88" s="70"/>
      <c r="DP88" s="70"/>
      <c r="DQ88" s="70"/>
      <c r="DR88" s="70"/>
      <c r="DS88" s="70"/>
      <c r="DT88" s="70"/>
      <c r="DU88" s="70"/>
      <c r="DV88" s="70"/>
      <c r="DW88" s="70"/>
      <c r="DX88" s="70"/>
      <c r="DY88" s="70"/>
      <c r="DZ88" s="70"/>
      <c r="EA88" s="70"/>
      <c r="EB88" s="70"/>
      <c r="EC88" s="70"/>
      <c r="ED88" s="70"/>
      <c r="EE88" s="70"/>
      <c r="EF88" s="70"/>
      <c r="EG88" s="70"/>
      <c r="EH88" s="70"/>
      <c r="EI88" s="70"/>
      <c r="EJ88" s="70"/>
      <c r="EK88" s="70"/>
      <c r="EL88" s="70"/>
      <c r="EM88" s="70"/>
      <c r="EN88" s="70"/>
      <c r="EO88" s="70"/>
      <c r="EP88" s="70"/>
      <c r="EQ88" s="70"/>
      <c r="ER88" s="70"/>
      <c r="ES88" s="70"/>
      <c r="ET88" s="70"/>
      <c r="EU88" s="70"/>
      <c r="EV88" s="70"/>
      <c r="EW88" s="70"/>
      <c r="EX88" s="70"/>
      <c r="EY88" s="70"/>
      <c r="EZ88" s="70"/>
    </row>
    <row r="89" spans="2:156" ht="15">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row>
    <row r="90" spans="2:156" ht="31.5" customHeight="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c r="BX90" s="71"/>
      <c r="BY90" s="71"/>
      <c r="BZ90" s="71"/>
      <c r="CA90" s="71"/>
      <c r="CB90" s="71"/>
      <c r="CC90" s="71"/>
      <c r="CD90" s="71"/>
      <c r="CE90" s="71"/>
      <c r="CF90" s="71"/>
      <c r="CG90" s="71"/>
      <c r="CH90" s="71"/>
      <c r="CI90" s="71"/>
      <c r="CJ90" s="71"/>
      <c r="CK90" s="71"/>
      <c r="CL90" s="71"/>
      <c r="CM90" s="71"/>
      <c r="CN90" s="71"/>
      <c r="CO90" s="71"/>
      <c r="CP90" s="71"/>
      <c r="CQ90" s="71"/>
      <c r="CR90" s="71"/>
      <c r="CS90" s="71"/>
      <c r="CT90" s="71"/>
      <c r="CU90" s="71"/>
      <c r="CV90" s="71"/>
      <c r="CW90" s="71"/>
      <c r="CX90" s="71"/>
      <c r="CY90" s="71"/>
      <c r="CZ90" s="71"/>
      <c r="DA90" s="71"/>
      <c r="DB90" s="71"/>
      <c r="DC90" s="71"/>
      <c r="DD90" s="71"/>
      <c r="DE90" s="71"/>
      <c r="DF90" s="71"/>
      <c r="DG90" s="71"/>
      <c r="DH90" s="71"/>
      <c r="DI90" s="71"/>
      <c r="DJ90" s="71"/>
      <c r="DK90" s="71"/>
      <c r="DL90" s="71"/>
      <c r="DM90" s="71"/>
      <c r="DN90" s="71"/>
      <c r="DO90" s="71"/>
      <c r="DP90" s="71"/>
      <c r="DQ90" s="71"/>
      <c r="DR90" s="71"/>
      <c r="DS90" s="71"/>
      <c r="DT90" s="71"/>
      <c r="DU90" s="71"/>
      <c r="DV90" s="71"/>
      <c r="DW90" s="71"/>
      <c r="DX90" s="71"/>
      <c r="DY90" s="71"/>
      <c r="DZ90" s="71"/>
      <c r="EA90" s="71"/>
      <c r="EB90" s="71"/>
      <c r="EC90" s="71"/>
      <c r="ED90" s="71"/>
      <c r="EE90" s="71"/>
      <c r="EF90" s="71"/>
      <c r="EG90" s="71"/>
      <c r="EH90" s="71"/>
      <c r="EI90" s="71"/>
      <c r="EJ90" s="71"/>
      <c r="EK90" s="71"/>
      <c r="EL90" s="71"/>
      <c r="EM90" s="71"/>
      <c r="EN90" s="71"/>
      <c r="EO90" s="71"/>
      <c r="EP90" s="71"/>
      <c r="EQ90" s="71"/>
      <c r="ER90" s="71"/>
      <c r="ES90" s="71"/>
      <c r="ET90" s="71"/>
      <c r="EU90" s="71"/>
      <c r="EV90" s="71"/>
      <c r="EW90" s="71"/>
      <c r="EX90" s="71"/>
      <c r="EY90" s="71"/>
      <c r="EZ90" s="71"/>
    </row>
    <row r="91" spans="2:156" ht="15" customHeight="1">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row>
    <row r="92" spans="2:156" ht="15">
      <c r="B92" s="72"/>
      <c r="C92" s="72"/>
      <c r="D92" s="72"/>
      <c r="E92" s="72"/>
      <c r="F92" s="72"/>
      <c r="G92" s="72"/>
      <c r="H92" s="72"/>
      <c r="I92" s="72"/>
      <c r="J92" s="72"/>
      <c r="K92" s="72"/>
      <c r="L92" s="72"/>
      <c r="M92" s="72"/>
      <c r="N92" s="72"/>
      <c r="O92" s="72"/>
      <c r="P92" s="72"/>
      <c r="Q92" s="73"/>
      <c r="R92" s="73"/>
      <c r="S92" s="73"/>
      <c r="T92" s="73"/>
      <c r="U92" s="73"/>
      <c r="V92" s="73"/>
      <c r="W92" s="73"/>
      <c r="X92" s="73"/>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74"/>
      <c r="BQ92" s="74"/>
      <c r="BR92" s="74"/>
      <c r="BS92" s="74"/>
      <c r="BT92" s="74"/>
      <c r="BU92" s="74"/>
      <c r="BV92" s="74"/>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74"/>
      <c r="CW92" s="74"/>
      <c r="CX92" s="74"/>
      <c r="CY92" s="74"/>
      <c r="CZ92" s="74"/>
      <c r="DA92" s="74"/>
      <c r="DB92" s="74"/>
      <c r="DC92" s="74"/>
      <c r="DD92" s="74"/>
      <c r="DE92" s="74"/>
      <c r="DF92" s="74"/>
      <c r="DG92" s="74"/>
      <c r="DH92" s="74"/>
      <c r="DI92" s="74"/>
      <c r="DJ92" s="74"/>
      <c r="DK92" s="74"/>
      <c r="DL92" s="74"/>
      <c r="DM92" s="74"/>
      <c r="DN92" s="74"/>
      <c r="DO92" s="74"/>
      <c r="DP92" s="74"/>
      <c r="DQ92" s="74"/>
      <c r="DR92" s="74"/>
      <c r="DS92" s="74"/>
      <c r="DT92" s="74"/>
      <c r="DU92" s="74"/>
      <c r="DV92" s="74"/>
      <c r="DW92" s="74"/>
      <c r="DX92" s="74"/>
      <c r="DY92" s="74"/>
      <c r="DZ92" s="74"/>
      <c r="EA92" s="74"/>
      <c r="EB92" s="74"/>
      <c r="EC92" s="74"/>
      <c r="ED92" s="74"/>
      <c r="EE92" s="74"/>
      <c r="EF92" s="74"/>
      <c r="EG92" s="74"/>
      <c r="EH92" s="74"/>
      <c r="EI92" s="74"/>
      <c r="EJ92" s="74"/>
      <c r="EK92" s="74"/>
      <c r="EL92" s="74"/>
      <c r="EM92" s="74"/>
      <c r="EN92" s="74"/>
      <c r="EO92" s="74"/>
      <c r="EP92" s="74"/>
      <c r="EQ92" s="74"/>
      <c r="ER92" s="74"/>
      <c r="ES92" s="74"/>
      <c r="ET92" s="74"/>
      <c r="EU92" s="74"/>
      <c r="EV92" s="74"/>
      <c r="EW92" s="74"/>
      <c r="EX92" s="74"/>
      <c r="EY92" s="74"/>
      <c r="EZ92" s="74"/>
    </row>
    <row r="93" spans="2:156" ht="15.75" customHeight="1">
      <c r="B93" s="72"/>
      <c r="C93" s="72"/>
      <c r="D93" s="72"/>
      <c r="E93" s="72"/>
      <c r="F93" s="72"/>
      <c r="G93" s="72"/>
      <c r="H93" s="72"/>
      <c r="I93" s="72"/>
      <c r="J93" s="72"/>
      <c r="K93" s="72"/>
      <c r="L93" s="72"/>
      <c r="M93" s="72"/>
      <c r="N93" s="72"/>
      <c r="O93" s="72"/>
      <c r="P93" s="72"/>
      <c r="Q93" s="73"/>
      <c r="R93" s="73"/>
      <c r="S93" s="73"/>
      <c r="T93" s="73"/>
      <c r="U93" s="73"/>
      <c r="V93" s="73"/>
      <c r="W93" s="73"/>
      <c r="X93" s="73"/>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c r="CU93" s="74"/>
      <c r="CV93" s="74"/>
      <c r="CW93" s="74"/>
      <c r="CX93" s="74"/>
      <c r="CY93" s="74"/>
      <c r="CZ93" s="74"/>
      <c r="DA93" s="74"/>
      <c r="DB93" s="74"/>
      <c r="DC93" s="74"/>
      <c r="DD93" s="74"/>
      <c r="DE93" s="74"/>
      <c r="DF93" s="74"/>
      <c r="DG93" s="74"/>
      <c r="DH93" s="74"/>
      <c r="DI93" s="74"/>
      <c r="DJ93" s="74"/>
      <c r="DK93" s="74"/>
      <c r="DL93" s="74"/>
      <c r="DM93" s="74"/>
      <c r="DN93" s="74"/>
      <c r="DO93" s="74"/>
      <c r="DP93" s="74"/>
      <c r="DQ93" s="74"/>
      <c r="DR93" s="74"/>
      <c r="DS93" s="74"/>
      <c r="DT93" s="74"/>
      <c r="DU93" s="74"/>
      <c r="DV93" s="74"/>
      <c r="DW93" s="74"/>
      <c r="DX93" s="74"/>
      <c r="DY93" s="74"/>
      <c r="DZ93" s="74"/>
      <c r="EA93" s="74"/>
      <c r="EB93" s="74"/>
      <c r="EC93" s="74"/>
      <c r="ED93" s="74"/>
      <c r="EE93" s="74"/>
      <c r="EF93" s="74"/>
      <c r="EG93" s="74"/>
      <c r="EH93" s="74"/>
      <c r="EI93" s="74"/>
      <c r="EJ93" s="74"/>
      <c r="EK93" s="74"/>
      <c r="EL93" s="74"/>
      <c r="EM93" s="74"/>
      <c r="EN93" s="74"/>
      <c r="EO93" s="74"/>
      <c r="EP93" s="74"/>
      <c r="EQ93" s="74"/>
      <c r="ER93" s="74"/>
      <c r="ES93" s="74"/>
      <c r="ET93" s="74"/>
      <c r="EU93" s="74"/>
      <c r="EV93" s="74"/>
      <c r="EW93" s="74"/>
      <c r="EX93" s="74"/>
      <c r="EY93" s="74"/>
      <c r="EZ93" s="74"/>
    </row>
    <row r="94" spans="2:156" ht="39.75" customHeight="1">
      <c r="B94" s="72"/>
      <c r="C94" s="72"/>
      <c r="D94" s="72"/>
      <c r="E94" s="72"/>
      <c r="F94" s="72"/>
      <c r="G94" s="72"/>
      <c r="H94" s="72"/>
      <c r="I94" s="72"/>
      <c r="J94" s="72"/>
      <c r="K94" s="72"/>
      <c r="L94" s="72"/>
      <c r="M94" s="72"/>
      <c r="N94" s="72"/>
      <c r="O94" s="72"/>
      <c r="P94" s="72"/>
      <c r="Q94" s="75"/>
      <c r="R94" s="75"/>
      <c r="S94" s="75"/>
      <c r="T94" s="75"/>
      <c r="U94" s="75"/>
      <c r="V94" s="75"/>
      <c r="W94" s="75"/>
      <c r="X94" s="75"/>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c r="BZ94" s="76"/>
      <c r="CA94" s="76"/>
      <c r="CB94" s="76"/>
      <c r="CC94" s="76"/>
      <c r="CD94" s="76"/>
      <c r="CE94" s="76"/>
      <c r="CF94" s="76"/>
      <c r="CG94" s="76"/>
      <c r="CH94" s="76"/>
      <c r="CI94" s="76"/>
      <c r="CJ94" s="76"/>
      <c r="CK94" s="76"/>
      <c r="CL94" s="76"/>
      <c r="CM94" s="76"/>
      <c r="CN94" s="76"/>
      <c r="CO94" s="76"/>
      <c r="CP94" s="76"/>
      <c r="CQ94" s="76"/>
      <c r="CR94" s="76"/>
      <c r="CS94" s="76"/>
      <c r="CT94" s="76"/>
      <c r="CU94" s="76"/>
      <c r="CV94" s="76"/>
      <c r="CW94" s="76"/>
      <c r="CX94" s="76"/>
      <c r="CY94" s="76"/>
      <c r="CZ94" s="76"/>
      <c r="DA94" s="76"/>
      <c r="DB94" s="76"/>
      <c r="DC94" s="76"/>
      <c r="DD94" s="76"/>
      <c r="DE94" s="76"/>
      <c r="DF94" s="76"/>
      <c r="DG94" s="76"/>
      <c r="DH94" s="76"/>
      <c r="DI94" s="76"/>
      <c r="DJ94" s="76"/>
      <c r="DK94" s="76"/>
      <c r="DL94" s="76"/>
      <c r="DM94" s="76"/>
      <c r="DN94" s="76"/>
      <c r="DO94" s="76"/>
      <c r="DP94" s="76"/>
      <c r="DQ94" s="76"/>
      <c r="DR94" s="76"/>
      <c r="DS94" s="76"/>
      <c r="DT94" s="76"/>
      <c r="DU94" s="76"/>
      <c r="DV94" s="76"/>
      <c r="DW94" s="76"/>
      <c r="DX94" s="76"/>
      <c r="DY94" s="76"/>
      <c r="DZ94" s="76"/>
      <c r="EA94" s="76"/>
      <c r="EB94" s="76"/>
      <c r="EC94" s="76"/>
      <c r="ED94" s="76"/>
      <c r="EE94" s="76"/>
      <c r="EF94" s="76"/>
      <c r="EG94" s="76"/>
      <c r="EH94" s="76"/>
      <c r="EI94" s="76"/>
      <c r="EJ94" s="76"/>
      <c r="EK94" s="76"/>
      <c r="EL94" s="76"/>
      <c r="EM94" s="76"/>
      <c r="EN94" s="76"/>
      <c r="EO94" s="76"/>
      <c r="EP94" s="76"/>
      <c r="EQ94" s="76"/>
      <c r="ER94" s="76"/>
      <c r="ES94" s="76"/>
      <c r="ET94" s="76"/>
      <c r="EU94" s="76"/>
      <c r="EV94" s="76"/>
      <c r="EW94" s="76"/>
      <c r="EX94" s="76"/>
      <c r="EY94" s="76"/>
      <c r="EZ94" s="76"/>
    </row>
    <row r="95" spans="2:156" ht="12.75" customHeight="1">
      <c r="B95" s="72"/>
      <c r="C95" s="72"/>
      <c r="D95" s="72"/>
      <c r="E95" s="72"/>
      <c r="F95" s="72"/>
      <c r="G95" s="72"/>
      <c r="H95" s="72"/>
      <c r="I95" s="72"/>
      <c r="J95" s="72"/>
      <c r="K95" s="72"/>
      <c r="L95" s="72"/>
      <c r="M95" s="72"/>
      <c r="N95" s="72"/>
      <c r="O95" s="72"/>
      <c r="P95" s="72"/>
      <c r="Q95" s="75"/>
      <c r="R95" s="75"/>
      <c r="S95" s="75"/>
      <c r="T95" s="75"/>
      <c r="U95" s="75"/>
      <c r="V95" s="75"/>
      <c r="W95" s="75"/>
      <c r="X95" s="75"/>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c r="BZ95" s="76"/>
      <c r="CA95" s="76"/>
      <c r="CB95" s="76"/>
      <c r="CC95" s="76"/>
      <c r="CD95" s="76"/>
      <c r="CE95" s="76"/>
      <c r="CF95" s="76"/>
      <c r="CG95" s="76"/>
      <c r="CH95" s="76"/>
      <c r="CI95" s="76"/>
      <c r="CJ95" s="76"/>
      <c r="CK95" s="76"/>
      <c r="CL95" s="76"/>
      <c r="CM95" s="76"/>
      <c r="CN95" s="76"/>
      <c r="CO95" s="76"/>
      <c r="CP95" s="76"/>
      <c r="CQ95" s="76"/>
      <c r="CR95" s="76"/>
      <c r="CS95" s="76"/>
      <c r="CT95" s="76"/>
      <c r="CU95" s="76"/>
      <c r="CV95" s="76"/>
      <c r="CW95" s="76"/>
      <c r="CX95" s="76"/>
      <c r="CY95" s="76"/>
      <c r="CZ95" s="76"/>
      <c r="DA95" s="76"/>
      <c r="DB95" s="76"/>
      <c r="DC95" s="76"/>
      <c r="DD95" s="76"/>
      <c r="DE95" s="76"/>
      <c r="DF95" s="76"/>
      <c r="DG95" s="76"/>
      <c r="DH95" s="76"/>
      <c r="DI95" s="76"/>
      <c r="DJ95" s="76"/>
      <c r="DK95" s="76"/>
      <c r="DL95" s="76"/>
      <c r="DM95" s="76"/>
      <c r="DN95" s="76"/>
      <c r="DO95" s="76"/>
      <c r="DP95" s="76"/>
      <c r="DQ95" s="76"/>
      <c r="DR95" s="76"/>
      <c r="DS95" s="76"/>
      <c r="DT95" s="76"/>
      <c r="DU95" s="76"/>
      <c r="DV95" s="76"/>
      <c r="DW95" s="76"/>
      <c r="DX95" s="76"/>
      <c r="DY95" s="76"/>
      <c r="DZ95" s="76"/>
      <c r="EA95" s="76"/>
      <c r="EB95" s="76"/>
      <c r="EC95" s="76"/>
      <c r="ED95" s="76"/>
      <c r="EE95" s="76"/>
      <c r="EF95" s="76"/>
      <c r="EG95" s="76"/>
      <c r="EH95" s="76"/>
      <c r="EI95" s="76"/>
      <c r="EJ95" s="76"/>
      <c r="EK95" s="76"/>
      <c r="EL95" s="76"/>
      <c r="EM95" s="76"/>
      <c r="EN95" s="76"/>
      <c r="EO95" s="76"/>
      <c r="EP95" s="76"/>
      <c r="EQ95" s="76"/>
      <c r="ER95" s="76"/>
      <c r="ES95" s="76"/>
      <c r="ET95" s="76"/>
      <c r="EU95" s="76"/>
      <c r="EV95" s="76"/>
      <c r="EW95" s="76"/>
      <c r="EX95" s="76"/>
      <c r="EY95" s="76"/>
      <c r="EZ95" s="76"/>
    </row>
    <row r="96" spans="2:156" ht="12.75" customHeight="1">
      <c r="B96" s="77"/>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c r="CZ96" s="73"/>
      <c r="DA96" s="73"/>
      <c r="DB96" s="73"/>
      <c r="DC96" s="73"/>
      <c r="DD96" s="73"/>
      <c r="DE96" s="73"/>
      <c r="DF96" s="73"/>
      <c r="DG96" s="73"/>
      <c r="DH96" s="73"/>
      <c r="DI96" s="73"/>
      <c r="DJ96" s="73"/>
      <c r="DK96" s="73"/>
      <c r="DL96" s="73"/>
      <c r="DM96" s="73"/>
      <c r="DN96" s="73"/>
      <c r="DO96" s="73"/>
      <c r="DP96" s="73"/>
      <c r="DQ96" s="73"/>
      <c r="DR96" s="73"/>
      <c r="DS96" s="73"/>
      <c r="DT96" s="73"/>
      <c r="DU96" s="73"/>
      <c r="DV96" s="73"/>
      <c r="DW96" s="73"/>
      <c r="DX96" s="73"/>
      <c r="DY96" s="73"/>
      <c r="DZ96" s="73"/>
      <c r="EA96" s="73"/>
      <c r="EB96" s="73"/>
      <c r="EC96" s="73"/>
      <c r="ED96" s="73"/>
      <c r="EE96" s="73"/>
      <c r="EF96" s="73"/>
      <c r="EG96" s="73"/>
      <c r="EH96" s="73"/>
      <c r="EI96" s="73"/>
      <c r="EJ96" s="73"/>
      <c r="EK96" s="73"/>
      <c r="EL96" s="73"/>
      <c r="EM96" s="73"/>
      <c r="EN96" s="73"/>
      <c r="EO96" s="73"/>
      <c r="EP96" s="73"/>
      <c r="EQ96" s="73"/>
      <c r="ER96" s="73"/>
      <c r="ES96" s="73"/>
      <c r="ET96" s="73"/>
      <c r="EU96" s="73"/>
      <c r="EV96" s="73"/>
      <c r="EW96" s="73"/>
      <c r="EX96" s="73"/>
      <c r="EY96" s="73"/>
      <c r="EZ96" s="73"/>
    </row>
    <row r="97" spans="2:156" ht="48.75" customHeight="1">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c r="CZ97" s="73"/>
      <c r="DA97" s="73"/>
      <c r="DB97" s="73"/>
      <c r="DC97" s="73"/>
      <c r="DD97" s="73"/>
      <c r="DE97" s="73"/>
      <c r="DF97" s="73"/>
      <c r="DG97" s="73"/>
      <c r="DH97" s="73"/>
      <c r="DI97" s="73"/>
      <c r="DJ97" s="73"/>
      <c r="DK97" s="73"/>
      <c r="DL97" s="73"/>
      <c r="DM97" s="73"/>
      <c r="DN97" s="73"/>
      <c r="DO97" s="73"/>
      <c r="DP97" s="73"/>
      <c r="DQ97" s="73"/>
      <c r="DR97" s="73"/>
      <c r="DS97" s="73"/>
      <c r="DT97" s="73"/>
      <c r="DU97" s="73"/>
      <c r="DV97" s="73"/>
      <c r="DW97" s="73"/>
      <c r="DX97" s="73"/>
      <c r="DY97" s="73"/>
      <c r="DZ97" s="73"/>
      <c r="EA97" s="73"/>
      <c r="EB97" s="73"/>
      <c r="EC97" s="73"/>
      <c r="ED97" s="73"/>
      <c r="EE97" s="73"/>
      <c r="EF97" s="73"/>
      <c r="EG97" s="73"/>
      <c r="EH97" s="73"/>
      <c r="EI97" s="73"/>
      <c r="EJ97" s="73"/>
      <c r="EK97" s="73"/>
      <c r="EL97" s="73"/>
      <c r="EM97" s="73"/>
      <c r="EN97" s="73"/>
      <c r="EO97" s="73"/>
      <c r="EP97" s="73"/>
      <c r="EQ97" s="73"/>
      <c r="ER97" s="73"/>
      <c r="ES97" s="73"/>
      <c r="ET97" s="73"/>
      <c r="EU97" s="73"/>
      <c r="EV97" s="73"/>
      <c r="EW97" s="73"/>
      <c r="EX97" s="73"/>
      <c r="EY97" s="73"/>
      <c r="EZ97" s="73"/>
    </row>
    <row r="98" spans="2:156" ht="22.5" customHeight="1">
      <c r="B98" s="78"/>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c r="EO98" s="79"/>
      <c r="EP98" s="79"/>
      <c r="EQ98" s="79"/>
      <c r="ER98" s="79"/>
      <c r="ES98" s="79"/>
      <c r="ET98" s="79"/>
      <c r="EU98" s="79"/>
      <c r="EV98" s="79"/>
      <c r="EW98" s="79"/>
      <c r="EX98" s="79"/>
      <c r="EY98" s="79"/>
      <c r="EZ98" s="79"/>
    </row>
    <row r="99" spans="2:156" ht="45" customHeight="1">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c r="CY99" s="80"/>
      <c r="CZ99" s="80"/>
      <c r="DA99" s="80"/>
      <c r="DB99" s="80"/>
      <c r="DC99" s="80"/>
      <c r="DD99" s="80"/>
      <c r="DE99" s="80"/>
      <c r="DF99" s="80"/>
      <c r="DG99" s="80"/>
      <c r="DH99" s="80"/>
      <c r="DI99" s="80"/>
      <c r="DJ99" s="80"/>
      <c r="DK99" s="80"/>
      <c r="DL99" s="80"/>
      <c r="DM99" s="80"/>
      <c r="DN99" s="80"/>
      <c r="DO99" s="80"/>
      <c r="DP99" s="80"/>
      <c r="DQ99" s="80"/>
      <c r="DR99" s="80"/>
      <c r="DS99" s="80"/>
      <c r="DT99" s="80"/>
      <c r="DU99" s="80"/>
      <c r="DV99" s="80"/>
      <c r="DW99" s="80"/>
      <c r="DX99" s="80"/>
      <c r="DY99" s="80"/>
      <c r="DZ99" s="80"/>
      <c r="EA99" s="80"/>
      <c r="EB99" s="80"/>
      <c r="EC99" s="80"/>
      <c r="ED99" s="80"/>
      <c r="EE99" s="80"/>
      <c r="EF99" s="80"/>
      <c r="EG99" s="80"/>
      <c r="EH99" s="80"/>
      <c r="EI99" s="80"/>
      <c r="EJ99" s="80"/>
      <c r="EK99" s="80"/>
      <c r="EL99" s="80"/>
      <c r="EM99" s="80"/>
      <c r="EN99" s="80"/>
      <c r="EO99" s="80"/>
      <c r="EP99" s="80"/>
      <c r="EQ99" s="80"/>
      <c r="ER99" s="80"/>
      <c r="ES99" s="80"/>
      <c r="ET99" s="80"/>
      <c r="EU99" s="80"/>
      <c r="EV99" s="80"/>
      <c r="EW99" s="80"/>
      <c r="EX99" s="80"/>
      <c r="EY99" s="80"/>
      <c r="EZ99" s="80"/>
    </row>
    <row r="100" spans="2:156" ht="66" customHeight="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c r="BL100" s="81"/>
      <c r="BM100" s="81"/>
      <c r="BN100" s="81"/>
      <c r="BO100" s="81"/>
      <c r="BP100" s="81"/>
      <c r="BQ100" s="81"/>
      <c r="BR100" s="81"/>
      <c r="BS100" s="81"/>
      <c r="BT100" s="81"/>
      <c r="BU100" s="81"/>
      <c r="BV100" s="81"/>
      <c r="BW100" s="81"/>
      <c r="BX100" s="81"/>
      <c r="BY100" s="81"/>
      <c r="BZ100" s="81"/>
      <c r="CA100" s="81"/>
      <c r="CB100" s="81"/>
      <c r="CC100" s="81"/>
      <c r="CD100" s="81"/>
      <c r="CE100" s="81"/>
      <c r="CF100" s="81"/>
      <c r="CG100" s="81"/>
      <c r="CH100" s="81"/>
      <c r="CI100" s="81"/>
      <c r="CJ100" s="81"/>
      <c r="CK100" s="81"/>
      <c r="CL100" s="81"/>
      <c r="CM100" s="81"/>
      <c r="CN100" s="81"/>
      <c r="CO100" s="81"/>
      <c r="CP100" s="81"/>
      <c r="CQ100" s="81"/>
      <c r="CR100" s="81"/>
      <c r="CS100" s="81"/>
      <c r="CT100" s="81"/>
      <c r="CU100" s="81"/>
      <c r="CV100" s="81"/>
      <c r="CW100" s="81"/>
      <c r="CX100" s="81"/>
      <c r="CY100" s="81"/>
      <c r="CZ100" s="81"/>
      <c r="DA100" s="81"/>
      <c r="DB100" s="81"/>
      <c r="DC100" s="81"/>
      <c r="DD100" s="81"/>
      <c r="DE100" s="81"/>
      <c r="DF100" s="81"/>
      <c r="DG100" s="81"/>
      <c r="DH100" s="81"/>
      <c r="DI100" s="81"/>
      <c r="DJ100" s="81"/>
      <c r="DK100" s="81"/>
      <c r="DL100" s="81"/>
      <c r="DM100" s="81"/>
      <c r="DN100" s="81"/>
      <c r="DO100" s="81"/>
      <c r="DP100" s="81"/>
      <c r="DQ100" s="81"/>
      <c r="DR100" s="81"/>
      <c r="DS100" s="81"/>
      <c r="DT100" s="81"/>
      <c r="DU100" s="81"/>
      <c r="DV100" s="81"/>
      <c r="DW100" s="81"/>
      <c r="DX100" s="81"/>
      <c r="DY100" s="81"/>
      <c r="DZ100" s="81"/>
      <c r="EA100" s="81"/>
      <c r="EB100" s="81"/>
      <c r="EC100" s="81"/>
      <c r="ED100" s="81"/>
      <c r="EE100" s="81"/>
      <c r="EF100" s="81"/>
      <c r="EG100" s="81"/>
      <c r="EH100" s="81"/>
      <c r="EI100" s="81"/>
      <c r="EJ100" s="81"/>
      <c r="EK100" s="81"/>
      <c r="EL100" s="81"/>
      <c r="EM100" s="81"/>
      <c r="EN100" s="81"/>
      <c r="EO100" s="81"/>
      <c r="EP100" s="81"/>
      <c r="EQ100" s="81"/>
      <c r="ER100" s="81"/>
      <c r="ES100" s="81"/>
      <c r="ET100" s="81"/>
      <c r="EU100" s="81"/>
      <c r="EV100" s="81"/>
      <c r="EW100" s="81"/>
      <c r="EX100" s="81"/>
      <c r="EY100" s="81"/>
      <c r="EZ100" s="81"/>
    </row>
    <row r="101" spans="2:156" ht="18.75" customHeight="1">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S101" s="82"/>
      <c r="CT101" s="82"/>
      <c r="CU101" s="82"/>
      <c r="CV101" s="82"/>
      <c r="CW101" s="82"/>
      <c r="CX101" s="82"/>
      <c r="CY101" s="82"/>
      <c r="CZ101" s="82"/>
      <c r="DA101" s="82"/>
      <c r="DB101" s="82"/>
      <c r="DC101" s="82"/>
      <c r="DD101" s="82"/>
      <c r="DE101" s="82"/>
      <c r="DF101" s="82"/>
      <c r="DG101" s="82"/>
      <c r="DH101" s="82"/>
      <c r="DI101" s="82"/>
      <c r="DJ101" s="82"/>
      <c r="DK101" s="82"/>
      <c r="DL101" s="82"/>
      <c r="DM101" s="82"/>
      <c r="DN101" s="82"/>
      <c r="DO101" s="82"/>
      <c r="DP101" s="82"/>
      <c r="DQ101" s="82"/>
      <c r="DR101" s="82"/>
      <c r="DS101" s="82"/>
      <c r="DT101" s="82"/>
      <c r="DU101" s="82"/>
      <c r="DV101" s="82"/>
      <c r="DW101" s="82"/>
      <c r="DX101" s="82"/>
      <c r="DY101" s="82"/>
      <c r="DZ101" s="82"/>
      <c r="EA101" s="82"/>
      <c r="EB101" s="82"/>
      <c r="EC101" s="82"/>
      <c r="ED101" s="82"/>
      <c r="EE101" s="82"/>
      <c r="EF101" s="82"/>
      <c r="EG101" s="82"/>
      <c r="EH101" s="82"/>
      <c r="EI101" s="82"/>
      <c r="EJ101" s="82"/>
      <c r="EK101" s="82"/>
      <c r="EL101" s="82"/>
      <c r="EM101" s="82"/>
      <c r="EN101" s="82"/>
      <c r="EO101" s="82"/>
      <c r="EP101" s="82"/>
      <c r="EQ101" s="82"/>
      <c r="ER101" s="82"/>
      <c r="ES101" s="82"/>
      <c r="ET101" s="82"/>
      <c r="EU101" s="82"/>
      <c r="EV101" s="82"/>
      <c r="EW101" s="82"/>
      <c r="EX101" s="82"/>
      <c r="EY101" s="82"/>
      <c r="EZ101" s="82"/>
    </row>
    <row r="102" spans="2:156" ht="36.75" customHeight="1">
      <c r="B102" s="124"/>
      <c r="C102" s="54"/>
      <c r="D102" s="54"/>
      <c r="E102" s="54"/>
      <c r="F102" s="54"/>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c r="BT102" s="73"/>
      <c r="BU102" s="73"/>
      <c r="BV102" s="73"/>
      <c r="BW102" s="73"/>
      <c r="BX102" s="73"/>
      <c r="BY102" s="73"/>
      <c r="BZ102" s="73"/>
      <c r="CA102" s="73"/>
      <c r="CB102" s="73"/>
      <c r="CC102" s="73"/>
      <c r="CD102" s="73"/>
      <c r="CE102" s="73"/>
      <c r="CF102" s="73"/>
      <c r="CG102" s="73"/>
      <c r="CH102" s="73"/>
      <c r="CI102" s="73"/>
      <c r="CJ102" s="73"/>
      <c r="CK102" s="73"/>
      <c r="CL102" s="73"/>
      <c r="CM102" s="73"/>
      <c r="CN102" s="73"/>
      <c r="CO102" s="73"/>
      <c r="CP102" s="73"/>
      <c r="CQ102" s="73"/>
      <c r="CR102" s="73"/>
      <c r="CS102" s="73"/>
      <c r="CT102" s="73"/>
      <c r="CU102" s="73"/>
      <c r="CV102" s="73"/>
      <c r="CW102" s="73"/>
      <c r="CX102" s="73"/>
      <c r="CY102" s="73"/>
      <c r="CZ102" s="73"/>
      <c r="DA102" s="73"/>
      <c r="DB102" s="73"/>
      <c r="DC102" s="73"/>
      <c r="DD102" s="73"/>
      <c r="DE102" s="73"/>
      <c r="DF102" s="73"/>
      <c r="DG102" s="73"/>
      <c r="DH102" s="73"/>
      <c r="DI102" s="73"/>
      <c r="DJ102" s="73"/>
      <c r="DK102" s="73"/>
      <c r="DL102" s="73"/>
      <c r="DM102" s="73"/>
      <c r="DN102" s="73"/>
      <c r="DO102" s="73"/>
      <c r="DP102" s="73"/>
      <c r="DQ102" s="73"/>
      <c r="DR102" s="73"/>
      <c r="DS102" s="73"/>
      <c r="DT102" s="73"/>
      <c r="DU102" s="73"/>
      <c r="DV102" s="73"/>
      <c r="DW102" s="73"/>
      <c r="DX102" s="73"/>
      <c r="DY102" s="73"/>
      <c r="DZ102" s="73"/>
      <c r="EA102" s="73"/>
      <c r="EB102" s="73"/>
      <c r="EC102" s="73"/>
      <c r="ED102" s="73"/>
      <c r="EE102" s="73"/>
      <c r="EF102" s="73"/>
      <c r="EG102" s="73"/>
      <c r="EH102" s="73"/>
      <c r="EI102" s="73"/>
      <c r="EJ102" s="73"/>
      <c r="EK102" s="73"/>
      <c r="EL102" s="73"/>
      <c r="EM102" s="73"/>
      <c r="EN102" s="73"/>
      <c r="EO102" s="73"/>
      <c r="EP102" s="73"/>
      <c r="EQ102" s="73"/>
      <c r="ER102" s="73"/>
      <c r="ES102" s="73"/>
      <c r="ET102" s="73"/>
      <c r="EU102" s="73"/>
      <c r="EV102" s="73"/>
      <c r="EW102" s="73"/>
      <c r="EX102" s="73"/>
      <c r="EY102" s="73"/>
      <c r="EZ102" s="73"/>
    </row>
    <row r="103" spans="2:156" ht="15">
      <c r="B103" s="72"/>
      <c r="C103" s="83"/>
      <c r="D103" s="84"/>
      <c r="E103" s="72"/>
      <c r="F103" s="72"/>
      <c r="G103" s="72"/>
      <c r="H103" s="72"/>
      <c r="I103" s="72"/>
      <c r="J103" s="72"/>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c r="BD103" s="85"/>
      <c r="BE103" s="85"/>
      <c r="BF103" s="85"/>
      <c r="BG103" s="85"/>
      <c r="BH103" s="85"/>
      <c r="BI103" s="85"/>
      <c r="BJ103" s="85"/>
      <c r="BK103" s="85"/>
      <c r="BL103" s="85"/>
      <c r="BM103" s="85"/>
      <c r="BN103" s="85"/>
      <c r="BO103" s="85"/>
      <c r="BP103" s="85"/>
      <c r="BQ103" s="85"/>
      <c r="BR103" s="85"/>
      <c r="BS103" s="85"/>
      <c r="BT103" s="85"/>
      <c r="BU103" s="85"/>
      <c r="BV103" s="85"/>
      <c r="BW103" s="85"/>
      <c r="BX103" s="85"/>
      <c r="BY103" s="85"/>
      <c r="BZ103" s="85"/>
      <c r="CA103" s="85"/>
      <c r="CB103" s="85"/>
      <c r="CC103" s="85"/>
      <c r="CD103" s="85"/>
      <c r="CE103" s="85"/>
      <c r="CF103" s="85"/>
      <c r="CG103" s="85"/>
      <c r="CH103" s="85"/>
      <c r="CI103" s="85"/>
      <c r="CJ103" s="85"/>
      <c r="CK103" s="85"/>
      <c r="CL103" s="85"/>
      <c r="CM103" s="85"/>
      <c r="CN103" s="85"/>
      <c r="CO103" s="85"/>
      <c r="CP103" s="85"/>
      <c r="CQ103" s="85"/>
      <c r="CR103" s="85"/>
      <c r="CS103" s="85"/>
      <c r="CT103" s="85"/>
      <c r="CU103" s="85"/>
      <c r="CV103" s="85"/>
      <c r="CW103" s="85"/>
      <c r="CX103" s="85"/>
      <c r="CY103" s="85"/>
      <c r="CZ103" s="85"/>
      <c r="DA103" s="85"/>
      <c r="DB103" s="85"/>
      <c r="DC103" s="85"/>
      <c r="DD103" s="85"/>
      <c r="DE103" s="85"/>
      <c r="DF103" s="85"/>
      <c r="DG103" s="85"/>
      <c r="DH103" s="85"/>
      <c r="DI103" s="85"/>
      <c r="DJ103" s="85"/>
      <c r="DK103" s="85"/>
      <c r="DL103" s="85"/>
      <c r="DM103" s="85"/>
      <c r="DN103" s="85"/>
      <c r="DO103" s="85"/>
      <c r="DP103" s="85"/>
      <c r="DQ103" s="85"/>
      <c r="DR103" s="85"/>
      <c r="DS103" s="85"/>
      <c r="DT103" s="85"/>
      <c r="DU103" s="85"/>
      <c r="DV103" s="85"/>
      <c r="DW103" s="85"/>
      <c r="DX103" s="85"/>
      <c r="DY103" s="85"/>
      <c r="DZ103" s="85"/>
      <c r="EA103" s="85"/>
      <c r="EB103" s="85"/>
      <c r="EC103" s="85"/>
      <c r="ED103" s="85"/>
      <c r="EE103" s="85"/>
      <c r="EF103" s="85"/>
      <c r="EG103" s="85"/>
      <c r="EH103" s="85"/>
      <c r="EI103" s="85"/>
      <c r="EJ103" s="85"/>
      <c r="EK103" s="85"/>
      <c r="EL103" s="85"/>
      <c r="EM103" s="85"/>
      <c r="EN103" s="85"/>
      <c r="EO103" s="85"/>
      <c r="EP103" s="85"/>
      <c r="EQ103" s="85"/>
      <c r="ER103" s="85"/>
      <c r="ES103" s="85"/>
      <c r="ET103" s="85"/>
      <c r="EU103" s="85"/>
      <c r="EV103" s="85"/>
      <c r="EW103" s="85"/>
      <c r="EX103" s="85"/>
      <c r="EY103" s="85"/>
      <c r="EZ103" s="85"/>
    </row>
    <row r="104" spans="2:156" ht="15">
      <c r="B104" s="72"/>
      <c r="C104" s="83"/>
      <c r="D104" s="84"/>
      <c r="E104" s="72"/>
      <c r="F104" s="72"/>
      <c r="G104" s="72"/>
      <c r="H104" s="72"/>
      <c r="I104" s="72"/>
      <c r="J104" s="72"/>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85"/>
      <c r="BB104" s="85"/>
      <c r="BC104" s="85"/>
      <c r="BD104" s="85"/>
      <c r="BE104" s="85"/>
      <c r="BF104" s="85"/>
      <c r="BG104" s="85"/>
      <c r="BH104" s="85"/>
      <c r="BI104" s="85"/>
      <c r="BJ104" s="85"/>
      <c r="BK104" s="85"/>
      <c r="BL104" s="85"/>
      <c r="BM104" s="85"/>
      <c r="BN104" s="85"/>
      <c r="BO104" s="85"/>
      <c r="BP104" s="85"/>
      <c r="BQ104" s="85"/>
      <c r="BR104" s="85"/>
      <c r="BS104" s="85"/>
      <c r="BT104" s="85"/>
      <c r="BU104" s="85"/>
      <c r="BV104" s="85"/>
      <c r="BW104" s="85"/>
      <c r="BX104" s="85"/>
      <c r="BY104" s="85"/>
      <c r="BZ104" s="85"/>
      <c r="CA104" s="85"/>
      <c r="CB104" s="85"/>
      <c r="CC104" s="85"/>
      <c r="CD104" s="85"/>
      <c r="CE104" s="85"/>
      <c r="CF104" s="85"/>
      <c r="CG104" s="85"/>
      <c r="CH104" s="85"/>
      <c r="CI104" s="85"/>
      <c r="CJ104" s="85"/>
      <c r="CK104" s="85"/>
      <c r="CL104" s="85"/>
      <c r="CM104" s="85"/>
      <c r="CN104" s="85"/>
      <c r="CO104" s="85"/>
      <c r="CP104" s="85"/>
      <c r="CQ104" s="85"/>
      <c r="CR104" s="85"/>
      <c r="CS104" s="85"/>
      <c r="CT104" s="85"/>
      <c r="CU104" s="85"/>
      <c r="CV104" s="85"/>
      <c r="CW104" s="85"/>
      <c r="CX104" s="85"/>
      <c r="CY104" s="85"/>
      <c r="CZ104" s="85"/>
      <c r="DA104" s="85"/>
      <c r="DB104" s="85"/>
      <c r="DC104" s="85"/>
      <c r="DD104" s="85"/>
      <c r="DE104" s="85"/>
      <c r="DF104" s="85"/>
      <c r="DG104" s="85"/>
      <c r="DH104" s="85"/>
      <c r="DI104" s="85"/>
      <c r="DJ104" s="85"/>
      <c r="DK104" s="85"/>
      <c r="DL104" s="85"/>
      <c r="DM104" s="85"/>
      <c r="DN104" s="85"/>
      <c r="DO104" s="85"/>
      <c r="DP104" s="85"/>
      <c r="DQ104" s="85"/>
      <c r="DR104" s="85"/>
      <c r="DS104" s="85"/>
      <c r="DT104" s="85"/>
      <c r="DU104" s="85"/>
      <c r="DV104" s="85"/>
      <c r="DW104" s="85"/>
      <c r="DX104" s="85"/>
      <c r="DY104" s="85"/>
      <c r="DZ104" s="85"/>
      <c r="EA104" s="85"/>
      <c r="EB104" s="85"/>
      <c r="EC104" s="85"/>
      <c r="ED104" s="85"/>
      <c r="EE104" s="85"/>
      <c r="EF104" s="85"/>
      <c r="EG104" s="85"/>
      <c r="EH104" s="85"/>
      <c r="EI104" s="85"/>
      <c r="EJ104" s="85"/>
      <c r="EK104" s="85"/>
      <c r="EL104" s="85"/>
      <c r="EM104" s="85"/>
      <c r="EN104" s="85"/>
      <c r="EO104" s="85"/>
      <c r="EP104" s="85"/>
      <c r="EQ104" s="85"/>
      <c r="ER104" s="85"/>
      <c r="ES104" s="85"/>
      <c r="ET104" s="85"/>
      <c r="EU104" s="85"/>
      <c r="EV104" s="85"/>
      <c r="EW104" s="85"/>
      <c r="EX104" s="85"/>
      <c r="EY104" s="85"/>
      <c r="EZ104" s="85"/>
    </row>
    <row r="105" spans="2:156" ht="15">
      <c r="B105" s="72"/>
      <c r="C105" s="83"/>
      <c r="D105" s="84"/>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72"/>
      <c r="BO105" s="72"/>
      <c r="BP105" s="72"/>
      <c r="BQ105" s="72"/>
      <c r="BR105" s="72"/>
      <c r="BS105" s="72"/>
      <c r="BT105" s="72"/>
      <c r="BU105" s="72"/>
      <c r="BV105" s="72"/>
      <c r="BW105" s="72"/>
      <c r="BX105" s="72"/>
      <c r="BY105" s="72"/>
      <c r="BZ105" s="72"/>
      <c r="CA105" s="72"/>
      <c r="CB105" s="72"/>
      <c r="CC105" s="72"/>
      <c r="CD105" s="72"/>
      <c r="CE105" s="72"/>
      <c r="CF105" s="72"/>
      <c r="CG105" s="72"/>
      <c r="CH105" s="72"/>
      <c r="CI105" s="72"/>
      <c r="CJ105" s="72"/>
      <c r="CK105" s="72"/>
      <c r="CL105" s="72"/>
      <c r="CM105" s="72"/>
      <c r="CN105" s="72"/>
      <c r="CO105" s="72"/>
      <c r="CP105" s="72"/>
      <c r="CQ105" s="72"/>
      <c r="CR105" s="72"/>
      <c r="CS105" s="72"/>
      <c r="CT105" s="72"/>
      <c r="CU105" s="72"/>
      <c r="CV105" s="72"/>
      <c r="CW105" s="72"/>
      <c r="CX105" s="72"/>
      <c r="CY105" s="72"/>
      <c r="CZ105" s="72"/>
      <c r="DA105" s="72"/>
      <c r="DB105" s="72"/>
      <c r="DC105" s="72"/>
      <c r="DD105" s="72"/>
      <c r="DE105" s="72"/>
      <c r="DF105" s="72"/>
      <c r="DG105" s="72"/>
      <c r="DH105" s="72"/>
      <c r="DI105" s="72"/>
      <c r="DJ105" s="72"/>
      <c r="DK105" s="72"/>
      <c r="DL105" s="72"/>
      <c r="DM105" s="72"/>
      <c r="DN105" s="72"/>
      <c r="DO105" s="72"/>
      <c r="DP105" s="72"/>
      <c r="DQ105" s="72"/>
      <c r="DR105" s="72"/>
      <c r="DS105" s="72"/>
      <c r="DT105" s="72"/>
      <c r="DU105" s="72"/>
      <c r="DV105" s="72"/>
      <c r="DW105" s="72"/>
      <c r="DX105" s="72"/>
      <c r="DY105" s="72"/>
      <c r="DZ105" s="72"/>
      <c r="EA105" s="72"/>
      <c r="EB105" s="72"/>
      <c r="EC105" s="72"/>
      <c r="ED105" s="72"/>
      <c r="EE105" s="72"/>
      <c r="EF105" s="72"/>
      <c r="EG105" s="72"/>
      <c r="EH105" s="72"/>
      <c r="EI105" s="72"/>
      <c r="EJ105" s="72"/>
      <c r="EK105" s="72"/>
      <c r="EL105" s="72"/>
      <c r="EM105" s="72"/>
      <c r="EN105" s="72"/>
      <c r="EO105" s="72"/>
      <c r="EP105" s="72"/>
      <c r="EQ105" s="72"/>
      <c r="ER105" s="72"/>
      <c r="ES105" s="72"/>
      <c r="ET105" s="72"/>
      <c r="EU105" s="72"/>
      <c r="EV105" s="72"/>
      <c r="EW105" s="72"/>
      <c r="EX105" s="72"/>
      <c r="EY105" s="72"/>
      <c r="EZ105" s="72"/>
    </row>
    <row r="106" spans="2:156" ht="31.5" customHeight="1">
      <c r="B106" s="72"/>
      <c r="C106" s="83"/>
      <c r="D106" s="84"/>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2"/>
      <c r="DS106" s="72"/>
      <c r="DT106" s="72"/>
      <c r="DU106" s="72"/>
      <c r="DV106" s="72"/>
      <c r="DW106" s="72"/>
      <c r="DX106" s="72"/>
      <c r="DY106" s="72"/>
      <c r="DZ106" s="72"/>
      <c r="EA106" s="72"/>
      <c r="EB106" s="72"/>
      <c r="EC106" s="72"/>
      <c r="ED106" s="72"/>
      <c r="EE106" s="72"/>
      <c r="EF106" s="72"/>
      <c r="EG106" s="72"/>
      <c r="EH106" s="72"/>
      <c r="EI106" s="72"/>
      <c r="EJ106" s="72"/>
      <c r="EK106" s="72"/>
      <c r="EL106" s="72"/>
      <c r="EM106" s="72"/>
      <c r="EN106" s="72"/>
      <c r="EO106" s="72"/>
      <c r="EP106" s="72"/>
      <c r="EQ106" s="72"/>
      <c r="ER106" s="72"/>
      <c r="ES106" s="72"/>
      <c r="ET106" s="72"/>
      <c r="EU106" s="72"/>
      <c r="EV106" s="72"/>
      <c r="EW106" s="72"/>
      <c r="EX106" s="72"/>
      <c r="EY106" s="72"/>
      <c r="EZ106" s="72"/>
    </row>
    <row r="107" spans="2:156" ht="31.5" customHeight="1">
      <c r="B107" s="72"/>
      <c r="C107" s="72"/>
      <c r="D107" s="86"/>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87"/>
      <c r="BS107" s="87"/>
      <c r="BT107" s="87"/>
      <c r="BU107" s="87"/>
      <c r="BV107" s="87"/>
      <c r="BW107" s="87"/>
      <c r="BX107" s="87"/>
      <c r="BY107" s="87"/>
      <c r="BZ107" s="87"/>
      <c r="CA107" s="87"/>
      <c r="CB107" s="87"/>
      <c r="CC107" s="87"/>
      <c r="CD107" s="87"/>
      <c r="CE107" s="87"/>
      <c r="CF107" s="87"/>
      <c r="CG107" s="87"/>
      <c r="CH107" s="87"/>
      <c r="CI107" s="87"/>
      <c r="CJ107" s="87"/>
      <c r="CK107" s="87"/>
      <c r="CL107" s="87"/>
      <c r="CM107" s="87"/>
      <c r="CN107" s="87"/>
      <c r="CO107" s="87"/>
      <c r="CP107" s="87"/>
      <c r="CQ107" s="87"/>
      <c r="CR107" s="87"/>
      <c r="CS107" s="87"/>
      <c r="CT107" s="87"/>
      <c r="CU107" s="87"/>
      <c r="CV107" s="87"/>
      <c r="CW107" s="87"/>
      <c r="CX107" s="87"/>
      <c r="CY107" s="87"/>
      <c r="CZ107" s="87"/>
      <c r="DA107" s="87"/>
      <c r="DB107" s="87"/>
      <c r="DC107" s="87"/>
      <c r="DD107" s="87"/>
      <c r="DE107" s="87"/>
      <c r="DF107" s="87"/>
      <c r="DG107" s="87"/>
      <c r="DH107" s="87"/>
      <c r="DI107" s="87"/>
      <c r="DJ107" s="87"/>
      <c r="DK107" s="87"/>
      <c r="DL107" s="87"/>
      <c r="DM107" s="87"/>
      <c r="DN107" s="87"/>
      <c r="DO107" s="87"/>
      <c r="DP107" s="87"/>
      <c r="DQ107" s="87"/>
      <c r="DR107" s="87"/>
      <c r="DS107" s="87"/>
      <c r="DT107" s="87"/>
      <c r="DU107" s="87"/>
      <c r="DV107" s="87"/>
      <c r="DW107" s="87"/>
      <c r="DX107" s="87"/>
      <c r="DY107" s="87"/>
      <c r="DZ107" s="87"/>
      <c r="EA107" s="87"/>
      <c r="EB107" s="87"/>
      <c r="EC107" s="87"/>
      <c r="ED107" s="87"/>
      <c r="EE107" s="87"/>
      <c r="EF107" s="87"/>
      <c r="EG107" s="87"/>
      <c r="EH107" s="87"/>
      <c r="EI107" s="87"/>
      <c r="EJ107" s="87"/>
      <c r="EK107" s="87"/>
      <c r="EL107" s="87"/>
      <c r="EM107" s="87"/>
      <c r="EN107" s="87"/>
      <c r="EO107" s="87"/>
      <c r="EP107" s="87"/>
      <c r="EQ107" s="87"/>
      <c r="ER107" s="87"/>
      <c r="ES107" s="87"/>
      <c r="ET107" s="87"/>
      <c r="EU107" s="87"/>
      <c r="EV107" s="87"/>
      <c r="EW107" s="87"/>
      <c r="EX107" s="87"/>
      <c r="EY107" s="87"/>
      <c r="EZ107" s="87"/>
    </row>
    <row r="108" spans="2:156" ht="31.5" customHeight="1">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c r="BL108" s="82"/>
      <c r="BM108" s="82"/>
      <c r="BN108" s="82"/>
      <c r="BO108" s="82"/>
      <c r="BP108" s="82"/>
      <c r="BQ108" s="82"/>
      <c r="BR108" s="82"/>
      <c r="BS108" s="82"/>
      <c r="BT108" s="82"/>
      <c r="BU108" s="82"/>
      <c r="BV108" s="82"/>
      <c r="BW108" s="82"/>
      <c r="BX108" s="82"/>
      <c r="BY108" s="82"/>
      <c r="BZ108" s="82"/>
      <c r="CA108" s="82"/>
      <c r="CB108" s="82"/>
      <c r="CC108" s="82"/>
      <c r="CD108" s="82"/>
      <c r="CE108" s="82"/>
      <c r="CF108" s="82"/>
      <c r="CG108" s="82"/>
      <c r="CH108" s="82"/>
      <c r="CI108" s="82"/>
      <c r="CJ108" s="82"/>
      <c r="CK108" s="82"/>
      <c r="CL108" s="82"/>
      <c r="CM108" s="82"/>
      <c r="CN108" s="82"/>
      <c r="CO108" s="82"/>
      <c r="CP108" s="82"/>
      <c r="CQ108" s="82"/>
      <c r="CR108" s="82"/>
      <c r="CS108" s="82"/>
      <c r="CT108" s="82"/>
      <c r="CU108" s="82"/>
      <c r="CV108" s="82"/>
      <c r="CW108" s="82"/>
      <c r="CX108" s="82"/>
      <c r="CY108" s="82"/>
      <c r="CZ108" s="82"/>
      <c r="DA108" s="82"/>
      <c r="DB108" s="82"/>
      <c r="DC108" s="82"/>
      <c r="DD108" s="82"/>
      <c r="DE108" s="82"/>
      <c r="DF108" s="82"/>
      <c r="DG108" s="82"/>
      <c r="DH108" s="82"/>
      <c r="DI108" s="82"/>
      <c r="DJ108" s="82"/>
      <c r="DK108" s="82"/>
      <c r="DL108" s="82"/>
      <c r="DM108" s="82"/>
      <c r="DN108" s="82"/>
      <c r="DO108" s="82"/>
      <c r="DP108" s="82"/>
      <c r="DQ108" s="82"/>
      <c r="DR108" s="82"/>
      <c r="DS108" s="82"/>
      <c r="DT108" s="82"/>
      <c r="DU108" s="82"/>
      <c r="DV108" s="82"/>
      <c r="DW108" s="82"/>
      <c r="DX108" s="82"/>
      <c r="DY108" s="82"/>
      <c r="DZ108" s="82"/>
      <c r="EA108" s="82"/>
      <c r="EB108" s="82"/>
      <c r="EC108" s="82"/>
      <c r="ED108" s="82"/>
      <c r="EE108" s="82"/>
      <c r="EF108" s="82"/>
      <c r="EG108" s="82"/>
      <c r="EH108" s="82"/>
      <c r="EI108" s="82"/>
      <c r="EJ108" s="82"/>
      <c r="EK108" s="82"/>
      <c r="EL108" s="82"/>
      <c r="EM108" s="82"/>
      <c r="EN108" s="82"/>
      <c r="EO108" s="82"/>
      <c r="EP108" s="82"/>
      <c r="EQ108" s="82"/>
      <c r="ER108" s="82"/>
      <c r="ES108" s="82"/>
      <c r="ET108" s="82"/>
      <c r="EU108" s="82"/>
      <c r="EV108" s="82"/>
      <c r="EW108" s="82"/>
      <c r="EX108" s="82"/>
      <c r="EY108" s="82"/>
      <c r="EZ108" s="82"/>
    </row>
    <row r="109" spans="2:156" ht="15">
      <c r="B109" s="72"/>
      <c r="C109" s="83"/>
      <c r="D109" s="84"/>
      <c r="E109" s="72"/>
      <c r="F109" s="72"/>
      <c r="G109" s="72"/>
      <c r="H109" s="72"/>
      <c r="I109" s="72"/>
      <c r="J109" s="72"/>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85"/>
      <c r="BK109" s="85"/>
      <c r="BL109" s="85"/>
      <c r="BM109" s="85"/>
      <c r="BN109" s="85"/>
      <c r="BO109" s="85"/>
      <c r="BP109" s="85"/>
      <c r="BQ109" s="85"/>
      <c r="BR109" s="85"/>
      <c r="BS109" s="85"/>
      <c r="BT109" s="85"/>
      <c r="BU109" s="85"/>
      <c r="BV109" s="85"/>
      <c r="BW109" s="85"/>
      <c r="BX109" s="85"/>
      <c r="BY109" s="85"/>
      <c r="BZ109" s="85"/>
      <c r="CA109" s="85"/>
      <c r="CB109" s="85"/>
      <c r="CC109" s="85"/>
      <c r="CD109" s="85"/>
      <c r="CE109" s="85"/>
      <c r="CF109" s="85"/>
      <c r="CG109" s="85"/>
      <c r="CH109" s="85"/>
      <c r="CI109" s="85"/>
      <c r="CJ109" s="85"/>
      <c r="CK109" s="85"/>
      <c r="CL109" s="85"/>
      <c r="CM109" s="85"/>
      <c r="CN109" s="85"/>
      <c r="CO109" s="85"/>
      <c r="CP109" s="85"/>
      <c r="CQ109" s="85"/>
      <c r="CR109" s="85"/>
      <c r="CS109" s="85"/>
      <c r="CT109" s="85"/>
      <c r="CU109" s="85"/>
      <c r="CV109" s="85"/>
      <c r="CW109" s="85"/>
      <c r="CX109" s="85"/>
      <c r="CY109" s="85"/>
      <c r="CZ109" s="85"/>
      <c r="DA109" s="85"/>
      <c r="DB109" s="85"/>
      <c r="DC109" s="85"/>
      <c r="DD109" s="85"/>
      <c r="DE109" s="85"/>
      <c r="DF109" s="85"/>
      <c r="DG109" s="85"/>
      <c r="DH109" s="85"/>
      <c r="DI109" s="85"/>
      <c r="DJ109" s="85"/>
      <c r="DK109" s="85"/>
      <c r="DL109" s="85"/>
      <c r="DM109" s="85"/>
      <c r="DN109" s="85"/>
      <c r="DO109" s="85"/>
      <c r="DP109" s="85"/>
      <c r="DQ109" s="85"/>
      <c r="DR109" s="85"/>
      <c r="DS109" s="85"/>
      <c r="DT109" s="85"/>
      <c r="DU109" s="85"/>
      <c r="DV109" s="85"/>
      <c r="DW109" s="85"/>
      <c r="DX109" s="85"/>
      <c r="DY109" s="85"/>
      <c r="DZ109" s="85"/>
      <c r="EA109" s="85"/>
      <c r="EB109" s="85"/>
      <c r="EC109" s="85"/>
      <c r="ED109" s="85"/>
      <c r="EE109" s="85"/>
      <c r="EF109" s="85"/>
      <c r="EG109" s="85"/>
      <c r="EH109" s="85"/>
      <c r="EI109" s="85"/>
      <c r="EJ109" s="85"/>
      <c r="EK109" s="85"/>
      <c r="EL109" s="85"/>
      <c r="EM109" s="85"/>
      <c r="EN109" s="85"/>
      <c r="EO109" s="85"/>
      <c r="EP109" s="85"/>
      <c r="EQ109" s="85"/>
      <c r="ER109" s="85"/>
      <c r="ES109" s="85"/>
      <c r="ET109" s="85"/>
      <c r="EU109" s="85"/>
      <c r="EV109" s="85"/>
      <c r="EW109" s="85"/>
      <c r="EX109" s="85"/>
      <c r="EY109" s="85"/>
      <c r="EZ109" s="85"/>
    </row>
    <row r="110" spans="2:156" ht="15">
      <c r="B110" s="72"/>
      <c r="C110" s="83"/>
      <c r="D110" s="84"/>
      <c r="E110" s="72"/>
      <c r="F110" s="72"/>
      <c r="G110" s="72"/>
      <c r="H110" s="72"/>
      <c r="I110" s="72"/>
      <c r="J110" s="72"/>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c r="BD110" s="85"/>
      <c r="BE110" s="85"/>
      <c r="BF110" s="85"/>
      <c r="BG110" s="85"/>
      <c r="BH110" s="85"/>
      <c r="BI110" s="85"/>
      <c r="BJ110" s="85"/>
      <c r="BK110" s="85"/>
      <c r="BL110" s="85"/>
      <c r="BM110" s="85"/>
      <c r="BN110" s="85"/>
      <c r="BO110" s="85"/>
      <c r="BP110" s="85"/>
      <c r="BQ110" s="85"/>
      <c r="BR110" s="85"/>
      <c r="BS110" s="85"/>
      <c r="BT110" s="85"/>
      <c r="BU110" s="85"/>
      <c r="BV110" s="85"/>
      <c r="BW110" s="85"/>
      <c r="BX110" s="85"/>
      <c r="BY110" s="85"/>
      <c r="BZ110" s="85"/>
      <c r="CA110" s="85"/>
      <c r="CB110" s="85"/>
      <c r="CC110" s="85"/>
      <c r="CD110" s="85"/>
      <c r="CE110" s="85"/>
      <c r="CF110" s="85"/>
      <c r="CG110" s="85"/>
      <c r="CH110" s="85"/>
      <c r="CI110" s="85"/>
      <c r="CJ110" s="85"/>
      <c r="CK110" s="85"/>
      <c r="CL110" s="85"/>
      <c r="CM110" s="85"/>
      <c r="CN110" s="85"/>
      <c r="CO110" s="85"/>
      <c r="CP110" s="85"/>
      <c r="CQ110" s="85"/>
      <c r="CR110" s="85"/>
      <c r="CS110" s="85"/>
      <c r="CT110" s="85"/>
      <c r="CU110" s="85"/>
      <c r="CV110" s="85"/>
      <c r="CW110" s="85"/>
      <c r="CX110" s="85"/>
      <c r="CY110" s="85"/>
      <c r="CZ110" s="85"/>
      <c r="DA110" s="85"/>
      <c r="DB110" s="85"/>
      <c r="DC110" s="85"/>
      <c r="DD110" s="85"/>
      <c r="DE110" s="85"/>
      <c r="DF110" s="85"/>
      <c r="DG110" s="85"/>
      <c r="DH110" s="85"/>
      <c r="DI110" s="85"/>
      <c r="DJ110" s="85"/>
      <c r="DK110" s="85"/>
      <c r="DL110" s="85"/>
      <c r="DM110" s="85"/>
      <c r="DN110" s="85"/>
      <c r="DO110" s="85"/>
      <c r="DP110" s="85"/>
      <c r="DQ110" s="85"/>
      <c r="DR110" s="85"/>
      <c r="DS110" s="85"/>
      <c r="DT110" s="85"/>
      <c r="DU110" s="85"/>
      <c r="DV110" s="85"/>
      <c r="DW110" s="85"/>
      <c r="DX110" s="85"/>
      <c r="DY110" s="85"/>
      <c r="DZ110" s="85"/>
      <c r="EA110" s="85"/>
      <c r="EB110" s="85"/>
      <c r="EC110" s="85"/>
      <c r="ED110" s="85"/>
      <c r="EE110" s="85"/>
      <c r="EF110" s="85"/>
      <c r="EG110" s="85"/>
      <c r="EH110" s="85"/>
      <c r="EI110" s="85"/>
      <c r="EJ110" s="85"/>
      <c r="EK110" s="85"/>
      <c r="EL110" s="85"/>
      <c r="EM110" s="85"/>
      <c r="EN110" s="85"/>
      <c r="EO110" s="85"/>
      <c r="EP110" s="85"/>
      <c r="EQ110" s="85"/>
      <c r="ER110" s="85"/>
      <c r="ES110" s="85"/>
      <c r="ET110" s="85"/>
      <c r="EU110" s="85"/>
      <c r="EV110" s="85"/>
      <c r="EW110" s="85"/>
      <c r="EX110" s="85"/>
      <c r="EY110" s="85"/>
      <c r="EZ110" s="85"/>
    </row>
    <row r="111" spans="2:156" ht="15">
      <c r="B111" s="72"/>
      <c r="C111" s="83"/>
      <c r="D111" s="84"/>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c r="BL111" s="72"/>
      <c r="BM111" s="72"/>
      <c r="BN111" s="72"/>
      <c r="BO111" s="72"/>
      <c r="BP111" s="72"/>
      <c r="BQ111" s="72"/>
      <c r="BR111" s="72"/>
      <c r="BS111" s="72"/>
      <c r="BT111" s="72"/>
      <c r="BU111" s="72"/>
      <c r="BV111" s="72"/>
      <c r="BW111" s="72"/>
      <c r="BX111" s="72"/>
      <c r="BY111" s="72"/>
      <c r="BZ111" s="72"/>
      <c r="CA111" s="72"/>
      <c r="CB111" s="72"/>
      <c r="CC111" s="72"/>
      <c r="CD111" s="72"/>
      <c r="CE111" s="72"/>
      <c r="CF111" s="72"/>
      <c r="CG111" s="72"/>
      <c r="CH111" s="72"/>
      <c r="CI111" s="72"/>
      <c r="CJ111" s="72"/>
      <c r="CK111" s="72"/>
      <c r="CL111" s="72"/>
      <c r="CM111" s="72"/>
      <c r="CN111" s="72"/>
      <c r="CO111" s="72"/>
      <c r="CP111" s="72"/>
      <c r="CQ111" s="72"/>
      <c r="CR111" s="72"/>
      <c r="CS111" s="72"/>
      <c r="CT111" s="72"/>
      <c r="CU111" s="72"/>
      <c r="CV111" s="72"/>
      <c r="CW111" s="72"/>
      <c r="CX111" s="72"/>
      <c r="CY111" s="72"/>
      <c r="CZ111" s="72"/>
      <c r="DA111" s="72"/>
      <c r="DB111" s="72"/>
      <c r="DC111" s="72"/>
      <c r="DD111" s="72"/>
      <c r="DE111" s="72"/>
      <c r="DF111" s="72"/>
      <c r="DG111" s="72"/>
      <c r="DH111" s="72"/>
      <c r="DI111" s="72"/>
      <c r="DJ111" s="72"/>
      <c r="DK111" s="72"/>
      <c r="DL111" s="72"/>
      <c r="DM111" s="72"/>
      <c r="DN111" s="72"/>
      <c r="DO111" s="72"/>
      <c r="DP111" s="72"/>
      <c r="DQ111" s="72"/>
      <c r="DR111" s="72"/>
      <c r="DS111" s="72"/>
      <c r="DT111" s="72"/>
      <c r="DU111" s="72"/>
      <c r="DV111" s="72"/>
      <c r="DW111" s="72"/>
      <c r="DX111" s="72"/>
      <c r="DY111" s="72"/>
      <c r="DZ111" s="72"/>
      <c r="EA111" s="72"/>
      <c r="EB111" s="72"/>
      <c r="EC111" s="72"/>
      <c r="ED111" s="72"/>
      <c r="EE111" s="72"/>
      <c r="EF111" s="72"/>
      <c r="EG111" s="72"/>
      <c r="EH111" s="72"/>
      <c r="EI111" s="72"/>
      <c r="EJ111" s="72"/>
      <c r="EK111" s="72"/>
      <c r="EL111" s="72"/>
      <c r="EM111" s="72"/>
      <c r="EN111" s="72"/>
      <c r="EO111" s="72"/>
      <c r="EP111" s="72"/>
      <c r="EQ111" s="72"/>
      <c r="ER111" s="72"/>
      <c r="ES111" s="72"/>
      <c r="ET111" s="72"/>
      <c r="EU111" s="72"/>
      <c r="EV111" s="72"/>
      <c r="EW111" s="72"/>
      <c r="EX111" s="72"/>
      <c r="EY111" s="72"/>
      <c r="EZ111" s="72"/>
    </row>
    <row r="112" spans="2:156" ht="31.5" customHeight="1">
      <c r="B112" s="72"/>
      <c r="C112" s="83"/>
      <c r="D112" s="84"/>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2"/>
      <c r="BO112" s="72"/>
      <c r="BP112" s="72"/>
      <c r="BQ112" s="72"/>
      <c r="BR112" s="72"/>
      <c r="BS112" s="72"/>
      <c r="BT112" s="72"/>
      <c r="BU112" s="72"/>
      <c r="BV112" s="72"/>
      <c r="BW112" s="72"/>
      <c r="BX112" s="72"/>
      <c r="BY112" s="72"/>
      <c r="BZ112" s="72"/>
      <c r="CA112" s="72"/>
      <c r="CB112" s="72"/>
      <c r="CC112" s="72"/>
      <c r="CD112" s="72"/>
      <c r="CE112" s="72"/>
      <c r="CF112" s="72"/>
      <c r="CG112" s="72"/>
      <c r="CH112" s="72"/>
      <c r="CI112" s="72"/>
      <c r="CJ112" s="72"/>
      <c r="CK112" s="72"/>
      <c r="CL112" s="72"/>
      <c r="CM112" s="72"/>
      <c r="CN112" s="72"/>
      <c r="CO112" s="72"/>
      <c r="CP112" s="72"/>
      <c r="CQ112" s="72"/>
      <c r="CR112" s="72"/>
      <c r="CS112" s="72"/>
      <c r="CT112" s="72"/>
      <c r="CU112" s="72"/>
      <c r="CV112" s="72"/>
      <c r="CW112" s="72"/>
      <c r="CX112" s="72"/>
      <c r="CY112" s="72"/>
      <c r="CZ112" s="72"/>
      <c r="DA112" s="72"/>
      <c r="DB112" s="72"/>
      <c r="DC112" s="72"/>
      <c r="DD112" s="72"/>
      <c r="DE112" s="72"/>
      <c r="DF112" s="72"/>
      <c r="DG112" s="72"/>
      <c r="DH112" s="72"/>
      <c r="DI112" s="72"/>
      <c r="DJ112" s="72"/>
      <c r="DK112" s="72"/>
      <c r="DL112" s="72"/>
      <c r="DM112" s="72"/>
      <c r="DN112" s="72"/>
      <c r="DO112" s="72"/>
      <c r="DP112" s="72"/>
      <c r="DQ112" s="72"/>
      <c r="DR112" s="72"/>
      <c r="DS112" s="72"/>
      <c r="DT112" s="72"/>
      <c r="DU112" s="72"/>
      <c r="DV112" s="72"/>
      <c r="DW112" s="72"/>
      <c r="DX112" s="72"/>
      <c r="DY112" s="72"/>
      <c r="DZ112" s="72"/>
      <c r="EA112" s="72"/>
      <c r="EB112" s="72"/>
      <c r="EC112" s="72"/>
      <c r="ED112" s="72"/>
      <c r="EE112" s="72"/>
      <c r="EF112" s="72"/>
      <c r="EG112" s="72"/>
      <c r="EH112" s="72"/>
      <c r="EI112" s="72"/>
      <c r="EJ112" s="72"/>
      <c r="EK112" s="72"/>
      <c r="EL112" s="72"/>
      <c r="EM112" s="72"/>
      <c r="EN112" s="72"/>
      <c r="EO112" s="72"/>
      <c r="EP112" s="72"/>
      <c r="EQ112" s="72"/>
      <c r="ER112" s="72"/>
      <c r="ES112" s="72"/>
      <c r="ET112" s="72"/>
      <c r="EU112" s="72"/>
      <c r="EV112" s="72"/>
      <c r="EW112" s="72"/>
      <c r="EX112" s="72"/>
      <c r="EY112" s="72"/>
      <c r="EZ112" s="72"/>
    </row>
    <row r="113" spans="2:156" ht="31.5" customHeight="1">
      <c r="B113" s="72"/>
      <c r="C113" s="72"/>
      <c r="D113" s="88"/>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87"/>
      <c r="BS113" s="87"/>
      <c r="BT113" s="87"/>
      <c r="BU113" s="87"/>
      <c r="BV113" s="87"/>
      <c r="BW113" s="87"/>
      <c r="BX113" s="87"/>
      <c r="BY113" s="87"/>
      <c r="BZ113" s="87"/>
      <c r="CA113" s="87"/>
      <c r="CB113" s="87"/>
      <c r="CC113" s="87"/>
      <c r="CD113" s="87"/>
      <c r="CE113" s="87"/>
      <c r="CF113" s="87"/>
      <c r="CG113" s="87"/>
      <c r="CH113" s="87"/>
      <c r="CI113" s="87"/>
      <c r="CJ113" s="87"/>
      <c r="CK113" s="87"/>
      <c r="CL113" s="87"/>
      <c r="CM113" s="87"/>
      <c r="CN113" s="87"/>
      <c r="CO113" s="87"/>
      <c r="CP113" s="87"/>
      <c r="CQ113" s="87"/>
      <c r="CR113" s="87"/>
      <c r="CS113" s="87"/>
      <c r="CT113" s="87"/>
      <c r="CU113" s="87"/>
      <c r="CV113" s="87"/>
      <c r="CW113" s="87"/>
      <c r="CX113" s="87"/>
      <c r="CY113" s="87"/>
      <c r="CZ113" s="87"/>
      <c r="DA113" s="87"/>
      <c r="DB113" s="87"/>
      <c r="DC113" s="87"/>
      <c r="DD113" s="87"/>
      <c r="DE113" s="87"/>
      <c r="DF113" s="87"/>
      <c r="DG113" s="87"/>
      <c r="DH113" s="87"/>
      <c r="DI113" s="87"/>
      <c r="DJ113" s="87"/>
      <c r="DK113" s="87"/>
      <c r="DL113" s="87"/>
      <c r="DM113" s="87"/>
      <c r="DN113" s="87"/>
      <c r="DO113" s="87"/>
      <c r="DP113" s="87"/>
      <c r="DQ113" s="87"/>
      <c r="DR113" s="87"/>
      <c r="DS113" s="87"/>
      <c r="DT113" s="87"/>
      <c r="DU113" s="87"/>
      <c r="DV113" s="87"/>
      <c r="DW113" s="87"/>
      <c r="DX113" s="87"/>
      <c r="DY113" s="87"/>
      <c r="DZ113" s="87"/>
      <c r="EA113" s="87"/>
      <c r="EB113" s="87"/>
      <c r="EC113" s="87"/>
      <c r="ED113" s="87"/>
      <c r="EE113" s="87"/>
      <c r="EF113" s="87"/>
      <c r="EG113" s="87"/>
      <c r="EH113" s="87"/>
      <c r="EI113" s="87"/>
      <c r="EJ113" s="87"/>
      <c r="EK113" s="87"/>
      <c r="EL113" s="87"/>
      <c r="EM113" s="87"/>
      <c r="EN113" s="87"/>
      <c r="EO113" s="87"/>
      <c r="EP113" s="87"/>
      <c r="EQ113" s="87"/>
      <c r="ER113" s="87"/>
      <c r="ES113" s="87"/>
      <c r="ET113" s="87"/>
      <c r="EU113" s="87"/>
      <c r="EV113" s="87"/>
      <c r="EW113" s="87"/>
      <c r="EX113" s="87"/>
      <c r="EY113" s="87"/>
      <c r="EZ113" s="87"/>
    </row>
    <row r="114" spans="2:156" ht="31.5" customHeight="1">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c r="BL114" s="82"/>
      <c r="BM114" s="82"/>
      <c r="BN114" s="82"/>
      <c r="BO114" s="82"/>
      <c r="BP114" s="82"/>
      <c r="BQ114" s="82"/>
      <c r="BR114" s="82"/>
      <c r="BS114" s="82"/>
      <c r="BT114" s="82"/>
      <c r="BU114" s="82"/>
      <c r="BV114" s="82"/>
      <c r="BW114" s="82"/>
      <c r="BX114" s="82"/>
      <c r="BY114" s="82"/>
      <c r="BZ114" s="82"/>
      <c r="CA114" s="82"/>
      <c r="CB114" s="82"/>
      <c r="CC114" s="82"/>
      <c r="CD114" s="82"/>
      <c r="CE114" s="82"/>
      <c r="CF114" s="82"/>
      <c r="CG114" s="82"/>
      <c r="CH114" s="82"/>
      <c r="CI114" s="82"/>
      <c r="CJ114" s="82"/>
      <c r="CK114" s="82"/>
      <c r="CL114" s="82"/>
      <c r="CM114" s="82"/>
      <c r="CN114" s="82"/>
      <c r="CO114" s="82"/>
      <c r="CP114" s="82"/>
      <c r="CQ114" s="82"/>
      <c r="CR114" s="82"/>
      <c r="CS114" s="82"/>
      <c r="CT114" s="82"/>
      <c r="CU114" s="82"/>
      <c r="CV114" s="82"/>
      <c r="CW114" s="82"/>
      <c r="CX114" s="82"/>
      <c r="CY114" s="82"/>
      <c r="CZ114" s="82"/>
      <c r="DA114" s="82"/>
      <c r="DB114" s="82"/>
      <c r="DC114" s="82"/>
      <c r="DD114" s="82"/>
      <c r="DE114" s="82"/>
      <c r="DF114" s="82"/>
      <c r="DG114" s="82"/>
      <c r="DH114" s="82"/>
      <c r="DI114" s="82"/>
      <c r="DJ114" s="82"/>
      <c r="DK114" s="82"/>
      <c r="DL114" s="82"/>
      <c r="DM114" s="82"/>
      <c r="DN114" s="82"/>
      <c r="DO114" s="82"/>
      <c r="DP114" s="82"/>
      <c r="DQ114" s="82"/>
      <c r="DR114" s="82"/>
      <c r="DS114" s="82"/>
      <c r="DT114" s="82"/>
      <c r="DU114" s="82"/>
      <c r="DV114" s="82"/>
      <c r="DW114" s="82"/>
      <c r="DX114" s="82"/>
      <c r="DY114" s="82"/>
      <c r="DZ114" s="82"/>
      <c r="EA114" s="82"/>
      <c r="EB114" s="82"/>
      <c r="EC114" s="82"/>
      <c r="ED114" s="82"/>
      <c r="EE114" s="82"/>
      <c r="EF114" s="82"/>
      <c r="EG114" s="82"/>
      <c r="EH114" s="82"/>
      <c r="EI114" s="82"/>
      <c r="EJ114" s="82"/>
      <c r="EK114" s="82"/>
      <c r="EL114" s="82"/>
      <c r="EM114" s="82"/>
      <c r="EN114" s="82"/>
      <c r="EO114" s="82"/>
      <c r="EP114" s="82"/>
      <c r="EQ114" s="82"/>
      <c r="ER114" s="82"/>
      <c r="ES114" s="82"/>
      <c r="ET114" s="82"/>
      <c r="EU114" s="82"/>
      <c r="EV114" s="82"/>
      <c r="EW114" s="82"/>
      <c r="EX114" s="82"/>
      <c r="EY114" s="82"/>
      <c r="EZ114" s="82"/>
    </row>
    <row r="115" spans="2:156" ht="31.5" customHeight="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c r="BM115" s="71"/>
      <c r="BN115" s="71"/>
      <c r="BO115" s="71"/>
      <c r="BP115" s="71"/>
      <c r="BQ115" s="71"/>
      <c r="BR115" s="71"/>
      <c r="BS115" s="71"/>
      <c r="BT115" s="71"/>
      <c r="BU115" s="71"/>
      <c r="BV115" s="71"/>
      <c r="BW115" s="71"/>
      <c r="BX115" s="71"/>
      <c r="BY115" s="71"/>
      <c r="BZ115" s="71"/>
      <c r="CA115" s="71"/>
      <c r="CB115" s="71"/>
      <c r="CC115" s="71"/>
      <c r="CD115" s="71"/>
      <c r="CE115" s="71"/>
      <c r="CF115" s="71"/>
      <c r="CG115" s="71"/>
      <c r="CH115" s="71"/>
      <c r="CI115" s="71"/>
      <c r="CJ115" s="71"/>
      <c r="CK115" s="71"/>
      <c r="CL115" s="71"/>
      <c r="CM115" s="71"/>
      <c r="CN115" s="71"/>
      <c r="CO115" s="71"/>
      <c r="CP115" s="71"/>
      <c r="CQ115" s="71"/>
      <c r="CR115" s="71"/>
      <c r="CS115" s="71"/>
      <c r="CT115" s="71"/>
      <c r="CU115" s="71"/>
      <c r="CV115" s="71"/>
      <c r="CW115" s="71"/>
      <c r="CX115" s="71"/>
      <c r="CY115" s="71"/>
      <c r="CZ115" s="71"/>
      <c r="DA115" s="71"/>
      <c r="DB115" s="71"/>
      <c r="DC115" s="71"/>
      <c r="DD115" s="71"/>
      <c r="DE115" s="71"/>
      <c r="DF115" s="71"/>
      <c r="DG115" s="71"/>
      <c r="DH115" s="71"/>
      <c r="DI115" s="71"/>
      <c r="DJ115" s="71"/>
      <c r="DK115" s="71"/>
      <c r="DL115" s="71"/>
      <c r="DM115" s="71"/>
      <c r="DN115" s="71"/>
      <c r="DO115" s="71"/>
      <c r="DP115" s="71"/>
      <c r="DQ115" s="71"/>
      <c r="DR115" s="71"/>
      <c r="DS115" s="71"/>
      <c r="DT115" s="71"/>
      <c r="DU115" s="71"/>
      <c r="DV115" s="71"/>
      <c r="DW115" s="71"/>
      <c r="DX115" s="71"/>
      <c r="DY115" s="71"/>
      <c r="DZ115" s="71"/>
      <c r="EA115" s="71"/>
      <c r="EB115" s="71"/>
      <c r="EC115" s="71"/>
      <c r="ED115" s="71"/>
      <c r="EE115" s="71"/>
      <c r="EF115" s="71"/>
      <c r="EG115" s="71"/>
      <c r="EH115" s="71"/>
      <c r="EI115" s="71"/>
      <c r="EJ115" s="71"/>
      <c r="EK115" s="71"/>
      <c r="EL115" s="71"/>
      <c r="EM115" s="71"/>
      <c r="EN115" s="71"/>
      <c r="EO115" s="71"/>
      <c r="EP115" s="71"/>
      <c r="EQ115" s="71"/>
      <c r="ER115" s="71"/>
      <c r="ES115" s="71"/>
      <c r="ET115" s="71"/>
      <c r="EU115" s="71"/>
      <c r="EV115" s="71"/>
      <c r="EW115" s="71"/>
      <c r="EX115" s="71"/>
      <c r="EY115" s="71"/>
      <c r="EZ115" s="71"/>
    </row>
    <row r="116" spans="2:156" ht="31.5" customHeight="1">
      <c r="B116" s="89"/>
      <c r="C116" s="89"/>
      <c r="D116" s="73"/>
      <c r="E116" s="89"/>
      <c r="F116" s="89"/>
      <c r="G116" s="73"/>
      <c r="H116" s="73"/>
      <c r="I116" s="73"/>
      <c r="J116" s="73"/>
      <c r="K116" s="73"/>
      <c r="L116" s="73"/>
      <c r="M116" s="73"/>
      <c r="N116" s="73"/>
      <c r="O116" s="73"/>
      <c r="P116" s="73"/>
      <c r="Q116" s="73"/>
      <c r="R116" s="73"/>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4"/>
      <c r="BQ116" s="74"/>
      <c r="BR116" s="74"/>
      <c r="BS116" s="74"/>
      <c r="BT116" s="74"/>
      <c r="BU116" s="74"/>
      <c r="BV116" s="74"/>
      <c r="BW116" s="74"/>
      <c r="BX116" s="74"/>
      <c r="BY116" s="74"/>
      <c r="BZ116" s="74"/>
      <c r="CA116" s="74"/>
      <c r="CB116" s="74"/>
      <c r="CC116" s="74"/>
      <c r="CD116" s="74"/>
      <c r="CE116" s="74"/>
      <c r="CF116" s="74"/>
      <c r="CG116" s="74"/>
      <c r="CH116" s="74"/>
      <c r="CI116" s="74"/>
      <c r="CJ116" s="74"/>
      <c r="CK116" s="74"/>
      <c r="CL116" s="74"/>
      <c r="CM116" s="74"/>
      <c r="CN116" s="74"/>
      <c r="CO116" s="74"/>
      <c r="CP116" s="74"/>
      <c r="CQ116" s="74"/>
      <c r="CR116" s="74"/>
      <c r="CS116" s="74"/>
      <c r="CT116" s="74"/>
      <c r="CU116" s="74"/>
      <c r="CV116" s="74"/>
      <c r="CW116" s="74"/>
      <c r="CX116" s="74"/>
      <c r="CY116" s="74"/>
      <c r="CZ116" s="74"/>
      <c r="DA116" s="74"/>
      <c r="DB116" s="74"/>
      <c r="DC116" s="74"/>
      <c r="DD116" s="74"/>
      <c r="DE116" s="74"/>
      <c r="DF116" s="74"/>
      <c r="DG116" s="74"/>
      <c r="DH116" s="74"/>
      <c r="DI116" s="74"/>
      <c r="DJ116" s="74"/>
      <c r="DK116" s="74"/>
      <c r="DL116" s="74"/>
      <c r="DM116" s="74"/>
      <c r="DN116" s="74"/>
      <c r="DO116" s="74"/>
      <c r="DP116" s="74"/>
      <c r="DQ116" s="74"/>
      <c r="DR116" s="74"/>
      <c r="DS116" s="74"/>
      <c r="DT116" s="74"/>
      <c r="DU116" s="74"/>
      <c r="DV116" s="74"/>
      <c r="DW116" s="74"/>
      <c r="DX116" s="74"/>
      <c r="DY116" s="74"/>
      <c r="DZ116" s="74"/>
      <c r="EA116" s="74"/>
      <c r="EB116" s="74"/>
      <c r="EC116" s="74"/>
      <c r="ED116" s="74"/>
      <c r="EE116" s="74"/>
      <c r="EF116" s="74"/>
      <c r="EG116" s="74"/>
      <c r="EH116" s="74"/>
      <c r="EI116" s="74"/>
      <c r="EJ116" s="74"/>
      <c r="EK116" s="74"/>
      <c r="EL116" s="74"/>
      <c r="EM116" s="74"/>
      <c r="EN116" s="74"/>
      <c r="EO116" s="74"/>
      <c r="EP116" s="74"/>
      <c r="EQ116" s="74"/>
      <c r="ER116" s="74"/>
      <c r="ES116" s="74"/>
      <c r="ET116" s="74"/>
      <c r="EU116" s="74"/>
      <c r="EV116" s="74"/>
      <c r="EW116" s="74"/>
      <c r="EX116" s="74"/>
      <c r="EY116" s="74"/>
      <c r="EZ116" s="74"/>
    </row>
    <row r="117" spans="2:156" ht="15" customHeight="1">
      <c r="B117" s="89"/>
      <c r="C117" s="89"/>
      <c r="D117" s="73"/>
      <c r="E117" s="89"/>
      <c r="F117" s="89"/>
      <c r="G117" s="71"/>
      <c r="H117" s="71"/>
      <c r="I117" s="71"/>
      <c r="J117" s="71"/>
      <c r="K117" s="71"/>
      <c r="L117" s="71"/>
      <c r="M117" s="71"/>
      <c r="N117" s="71"/>
      <c r="O117" s="71"/>
      <c r="P117" s="71"/>
      <c r="Q117" s="71"/>
      <c r="R117" s="71"/>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c r="BP117" s="74"/>
      <c r="BQ117" s="74"/>
      <c r="BR117" s="74"/>
      <c r="BS117" s="74"/>
      <c r="BT117" s="74"/>
      <c r="BU117" s="74"/>
      <c r="BV117" s="74"/>
      <c r="BW117" s="74"/>
      <c r="BX117" s="74"/>
      <c r="BY117" s="74"/>
      <c r="BZ117" s="74"/>
      <c r="CA117" s="74"/>
      <c r="CB117" s="74"/>
      <c r="CC117" s="74"/>
      <c r="CD117" s="74"/>
      <c r="CE117" s="74"/>
      <c r="CF117" s="74"/>
      <c r="CG117" s="74"/>
      <c r="CH117" s="74"/>
      <c r="CI117" s="74"/>
      <c r="CJ117" s="74"/>
      <c r="CK117" s="74"/>
      <c r="CL117" s="74"/>
      <c r="CM117" s="74"/>
      <c r="CN117" s="74"/>
      <c r="CO117" s="74"/>
      <c r="CP117" s="74"/>
      <c r="CQ117" s="74"/>
      <c r="CR117" s="74"/>
      <c r="CS117" s="74"/>
      <c r="CT117" s="74"/>
      <c r="CU117" s="74"/>
      <c r="CV117" s="74"/>
      <c r="CW117" s="74"/>
      <c r="CX117" s="74"/>
      <c r="CY117" s="74"/>
      <c r="CZ117" s="74"/>
      <c r="DA117" s="74"/>
      <c r="DB117" s="74"/>
      <c r="DC117" s="74"/>
      <c r="DD117" s="74"/>
      <c r="DE117" s="74"/>
      <c r="DF117" s="74"/>
      <c r="DG117" s="74"/>
      <c r="DH117" s="74"/>
      <c r="DI117" s="74"/>
      <c r="DJ117" s="74"/>
      <c r="DK117" s="74"/>
      <c r="DL117" s="74"/>
      <c r="DM117" s="74"/>
      <c r="DN117" s="74"/>
      <c r="DO117" s="74"/>
      <c r="DP117" s="74"/>
      <c r="DQ117" s="74"/>
      <c r="DR117" s="74"/>
      <c r="DS117" s="74"/>
      <c r="DT117" s="74"/>
      <c r="DU117" s="74"/>
      <c r="DV117" s="74"/>
      <c r="DW117" s="74"/>
      <c r="DX117" s="74"/>
      <c r="DY117" s="74"/>
      <c r="DZ117" s="74"/>
      <c r="EA117" s="74"/>
      <c r="EB117" s="74"/>
      <c r="EC117" s="74"/>
      <c r="ED117" s="74"/>
      <c r="EE117" s="74"/>
      <c r="EF117" s="74"/>
      <c r="EG117" s="74"/>
      <c r="EH117" s="74"/>
      <c r="EI117" s="74"/>
      <c r="EJ117" s="74"/>
      <c r="EK117" s="74"/>
      <c r="EL117" s="74"/>
      <c r="EM117" s="74"/>
      <c r="EN117" s="74"/>
      <c r="EO117" s="74"/>
      <c r="EP117" s="74"/>
      <c r="EQ117" s="74"/>
      <c r="ER117" s="74"/>
      <c r="ES117" s="74"/>
      <c r="ET117" s="74"/>
      <c r="EU117" s="74"/>
      <c r="EV117" s="74"/>
      <c r="EW117" s="74"/>
      <c r="EX117" s="74"/>
      <c r="EY117" s="74"/>
      <c r="EZ117" s="74"/>
    </row>
    <row r="118" spans="2:156" ht="71.25" customHeight="1">
      <c r="B118" s="89"/>
      <c r="C118" s="89"/>
      <c r="D118" s="73"/>
      <c r="E118" s="89"/>
      <c r="F118" s="89"/>
      <c r="G118" s="71"/>
      <c r="H118" s="71"/>
      <c r="I118" s="71"/>
      <c r="J118" s="71"/>
      <c r="K118" s="71"/>
      <c r="L118" s="71"/>
      <c r="M118" s="71"/>
      <c r="N118" s="71"/>
      <c r="O118" s="71"/>
      <c r="P118" s="71"/>
      <c r="Q118" s="71"/>
      <c r="R118" s="71"/>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c r="BP118" s="74"/>
      <c r="BQ118" s="74"/>
      <c r="BR118" s="74"/>
      <c r="BS118" s="74"/>
      <c r="BT118" s="74"/>
      <c r="BU118" s="74"/>
      <c r="BV118" s="74"/>
      <c r="BW118" s="74"/>
      <c r="BX118" s="74"/>
      <c r="BY118" s="74"/>
      <c r="BZ118" s="74"/>
      <c r="CA118" s="74"/>
      <c r="CB118" s="74"/>
      <c r="CC118" s="74"/>
      <c r="CD118" s="74"/>
      <c r="CE118" s="74"/>
      <c r="CF118" s="74"/>
      <c r="CG118" s="74"/>
      <c r="CH118" s="74"/>
      <c r="CI118" s="74"/>
      <c r="CJ118" s="74"/>
      <c r="CK118" s="74"/>
      <c r="CL118" s="74"/>
      <c r="CM118" s="74"/>
      <c r="CN118" s="74"/>
      <c r="CO118" s="74"/>
      <c r="CP118" s="74"/>
      <c r="CQ118" s="74"/>
      <c r="CR118" s="74"/>
      <c r="CS118" s="74"/>
      <c r="CT118" s="74"/>
      <c r="CU118" s="74"/>
      <c r="CV118" s="74"/>
      <c r="CW118" s="74"/>
      <c r="CX118" s="74"/>
      <c r="CY118" s="74"/>
      <c r="CZ118" s="74"/>
      <c r="DA118" s="74"/>
      <c r="DB118" s="74"/>
      <c r="DC118" s="74"/>
      <c r="DD118" s="74"/>
      <c r="DE118" s="74"/>
      <c r="DF118" s="74"/>
      <c r="DG118" s="74"/>
      <c r="DH118" s="74"/>
      <c r="DI118" s="74"/>
      <c r="DJ118" s="74"/>
      <c r="DK118" s="74"/>
      <c r="DL118" s="74"/>
      <c r="DM118" s="74"/>
      <c r="DN118" s="74"/>
      <c r="DO118" s="74"/>
      <c r="DP118" s="74"/>
      <c r="DQ118" s="74"/>
      <c r="DR118" s="74"/>
      <c r="DS118" s="74"/>
      <c r="DT118" s="74"/>
      <c r="DU118" s="74"/>
      <c r="DV118" s="74"/>
      <c r="DW118" s="74"/>
      <c r="DX118" s="74"/>
      <c r="DY118" s="74"/>
      <c r="DZ118" s="74"/>
      <c r="EA118" s="74"/>
      <c r="EB118" s="74"/>
      <c r="EC118" s="74"/>
      <c r="ED118" s="74"/>
      <c r="EE118" s="74"/>
      <c r="EF118" s="74"/>
      <c r="EG118" s="74"/>
      <c r="EH118" s="74"/>
      <c r="EI118" s="74"/>
      <c r="EJ118" s="74"/>
      <c r="EK118" s="74"/>
      <c r="EL118" s="74"/>
      <c r="EM118" s="74"/>
      <c r="EN118" s="74"/>
      <c r="EO118" s="74"/>
      <c r="EP118" s="74"/>
      <c r="EQ118" s="74"/>
      <c r="ER118" s="74"/>
      <c r="ES118" s="74"/>
      <c r="ET118" s="74"/>
      <c r="EU118" s="74"/>
      <c r="EV118" s="74"/>
      <c r="EW118" s="74"/>
      <c r="EX118" s="74"/>
      <c r="EY118" s="74"/>
      <c r="EZ118" s="74"/>
    </row>
    <row r="119" spans="2:156" ht="15">
      <c r="B119" s="89"/>
      <c r="C119" s="89"/>
      <c r="D119" s="54"/>
      <c r="E119" s="89"/>
      <c r="F119" s="89"/>
      <c r="G119" s="63"/>
      <c r="H119" s="63"/>
      <c r="I119" s="63"/>
      <c r="J119" s="63"/>
      <c r="K119" s="63"/>
      <c r="L119" s="63"/>
      <c r="M119" s="63"/>
      <c r="N119" s="63"/>
      <c r="O119" s="63"/>
      <c r="P119" s="63"/>
      <c r="Q119" s="63"/>
      <c r="R119" s="63"/>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c r="CQ119" s="89"/>
      <c r="CR119" s="89"/>
      <c r="CS119" s="89"/>
      <c r="CT119" s="89"/>
      <c r="CU119" s="89"/>
      <c r="CV119" s="89"/>
      <c r="CW119" s="89"/>
      <c r="CX119" s="89"/>
      <c r="CY119" s="89"/>
      <c r="CZ119" s="89"/>
      <c r="DA119" s="89"/>
      <c r="DB119" s="89"/>
      <c r="DC119" s="89"/>
      <c r="DD119" s="89"/>
      <c r="DE119" s="89"/>
      <c r="DF119" s="89"/>
      <c r="DG119" s="89"/>
      <c r="DH119" s="89"/>
      <c r="DI119" s="89"/>
      <c r="DJ119" s="89"/>
      <c r="DK119" s="89"/>
      <c r="DL119" s="89"/>
      <c r="DM119" s="89"/>
      <c r="DN119" s="89"/>
      <c r="DO119" s="89"/>
      <c r="DP119" s="89"/>
      <c r="DQ119" s="89"/>
      <c r="DR119" s="89"/>
      <c r="DS119" s="89"/>
      <c r="DT119" s="89"/>
      <c r="DU119" s="89"/>
      <c r="DV119" s="89"/>
      <c r="DW119" s="89"/>
      <c r="DX119" s="89"/>
      <c r="DY119" s="89"/>
      <c r="DZ119" s="89"/>
      <c r="EA119" s="89"/>
      <c r="EB119" s="89"/>
      <c r="EC119" s="89"/>
      <c r="ED119" s="89"/>
      <c r="EE119" s="89"/>
      <c r="EF119" s="89"/>
      <c r="EG119" s="89"/>
      <c r="EH119" s="89"/>
      <c r="EI119" s="89"/>
      <c r="EJ119" s="89"/>
      <c r="EK119" s="89"/>
      <c r="EL119" s="89"/>
      <c r="EM119" s="89"/>
      <c r="EN119" s="89"/>
      <c r="EO119" s="89"/>
      <c r="EP119" s="89"/>
      <c r="EQ119" s="89"/>
      <c r="ER119" s="89"/>
      <c r="ES119" s="89"/>
      <c r="ET119" s="89"/>
      <c r="EU119" s="89"/>
      <c r="EV119" s="89"/>
      <c r="EW119" s="89"/>
      <c r="EX119" s="89"/>
      <c r="EY119" s="89"/>
      <c r="EZ119" s="89"/>
    </row>
    <row r="120" spans="2:156" ht="15">
      <c r="B120" s="90"/>
      <c r="C120" s="90"/>
      <c r="D120" s="91"/>
      <c r="E120" s="90"/>
      <c r="F120" s="90"/>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row>
    <row r="121" spans="2:156" ht="15">
      <c r="B121" s="90"/>
      <c r="C121" s="90"/>
      <c r="D121" s="91"/>
      <c r="E121" s="90"/>
      <c r="F121" s="90"/>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row>
    <row r="122" spans="2:156" ht="15" customHeight="1">
      <c r="B122" s="90"/>
      <c r="C122" s="90"/>
      <c r="D122" s="91"/>
      <c r="E122" s="90"/>
      <c r="F122" s="90"/>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row>
    <row r="123" spans="2:156" ht="15">
      <c r="B123" s="90"/>
      <c r="C123" s="90"/>
      <c r="D123" s="91"/>
      <c r="E123" s="90"/>
      <c r="F123" s="90"/>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row>
    <row r="124" spans="2:156" ht="15">
      <c r="B124" s="90"/>
      <c r="C124" s="90"/>
      <c r="D124" s="91"/>
      <c r="E124" s="90"/>
      <c r="F124" s="90"/>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row>
    <row r="125" spans="2:156" ht="15">
      <c r="B125" s="92"/>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93"/>
      <c r="AY125" s="93"/>
      <c r="AZ125" s="93"/>
      <c r="BA125" s="93"/>
      <c r="BB125" s="93"/>
      <c r="BC125" s="93"/>
      <c r="BD125" s="93"/>
      <c r="BE125" s="93"/>
      <c r="BF125" s="93"/>
      <c r="BG125" s="93"/>
      <c r="BH125" s="93"/>
      <c r="BI125" s="93"/>
      <c r="BJ125" s="93"/>
      <c r="BK125" s="93"/>
      <c r="BL125" s="93"/>
      <c r="BM125" s="93"/>
      <c r="BN125" s="93"/>
      <c r="BO125" s="93"/>
      <c r="BP125" s="93"/>
      <c r="BQ125" s="93"/>
      <c r="BR125" s="93"/>
      <c r="BS125" s="93"/>
      <c r="BT125" s="93"/>
      <c r="BU125" s="93"/>
      <c r="BV125" s="93"/>
      <c r="BW125" s="93"/>
      <c r="BX125" s="93"/>
      <c r="BY125" s="93"/>
      <c r="BZ125" s="93"/>
      <c r="CA125" s="93"/>
      <c r="CB125" s="93"/>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c r="CY125" s="93"/>
      <c r="CZ125" s="93"/>
      <c r="DA125" s="93"/>
      <c r="DB125" s="93"/>
      <c r="DC125" s="93"/>
      <c r="DD125" s="93"/>
      <c r="DE125" s="93"/>
      <c r="DF125" s="93"/>
      <c r="DG125" s="93"/>
      <c r="DH125" s="93"/>
      <c r="DI125" s="93"/>
      <c r="DJ125" s="93"/>
      <c r="DK125" s="93"/>
      <c r="DL125" s="93"/>
      <c r="DM125" s="93"/>
      <c r="DN125" s="93"/>
      <c r="DO125" s="93"/>
      <c r="DP125" s="93"/>
      <c r="DQ125" s="93"/>
      <c r="DR125" s="93"/>
      <c r="DS125" s="93"/>
      <c r="DT125" s="93"/>
      <c r="DU125" s="93"/>
      <c r="DV125" s="93"/>
      <c r="DW125" s="93"/>
      <c r="DX125" s="93"/>
      <c r="DY125" s="93"/>
      <c r="DZ125" s="93"/>
      <c r="EA125" s="93"/>
      <c r="EB125" s="93"/>
      <c r="EC125" s="93"/>
      <c r="ED125" s="93"/>
      <c r="EE125" s="93"/>
      <c r="EF125" s="93"/>
      <c r="EG125" s="93"/>
      <c r="EH125" s="93"/>
      <c r="EI125" s="93"/>
      <c r="EJ125" s="93"/>
      <c r="EK125" s="93"/>
      <c r="EL125" s="93"/>
      <c r="EM125" s="93"/>
      <c r="EN125" s="93"/>
      <c r="EO125" s="93"/>
      <c r="EP125" s="93"/>
      <c r="EQ125" s="93"/>
      <c r="ER125" s="93"/>
      <c r="ES125" s="93"/>
      <c r="ET125" s="93"/>
      <c r="EU125" s="93"/>
      <c r="EV125" s="93"/>
      <c r="EW125" s="93"/>
      <c r="EX125" s="93"/>
      <c r="EY125" s="93"/>
      <c r="EZ125" s="93"/>
    </row>
    <row r="126" spans="2:156" ht="15">
      <c r="B126" s="94"/>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c r="BW126" s="94"/>
      <c r="BX126" s="94"/>
      <c r="BY126" s="94"/>
      <c r="BZ126" s="94"/>
      <c r="CA126" s="94"/>
      <c r="CB126" s="94"/>
      <c r="CC126" s="94"/>
      <c r="CD126" s="94"/>
      <c r="CE126" s="94"/>
      <c r="CF126" s="94"/>
      <c r="CG126" s="94"/>
      <c r="CH126" s="94"/>
      <c r="CI126" s="94"/>
      <c r="CJ126" s="94"/>
      <c r="CK126" s="94"/>
      <c r="CL126" s="94"/>
      <c r="CM126" s="94"/>
      <c r="CN126" s="94"/>
      <c r="CO126" s="94"/>
      <c r="CP126" s="94"/>
      <c r="CQ126" s="94"/>
      <c r="CR126" s="94"/>
      <c r="CS126" s="94"/>
      <c r="CT126" s="94"/>
      <c r="CU126" s="94"/>
      <c r="CV126" s="94"/>
      <c r="CW126" s="94"/>
      <c r="CX126" s="94"/>
      <c r="CY126" s="94"/>
      <c r="CZ126" s="94"/>
      <c r="DA126" s="94"/>
      <c r="DB126" s="94"/>
      <c r="DC126" s="94"/>
      <c r="DD126" s="94"/>
      <c r="DE126" s="94"/>
      <c r="DF126" s="94"/>
      <c r="DG126" s="94"/>
      <c r="DH126" s="94"/>
      <c r="DI126" s="94"/>
      <c r="DJ126" s="94"/>
      <c r="DK126" s="94"/>
      <c r="DL126" s="94"/>
      <c r="DM126" s="94"/>
      <c r="DN126" s="94"/>
      <c r="DO126" s="94"/>
      <c r="DP126" s="94"/>
      <c r="DQ126" s="94"/>
      <c r="DR126" s="94"/>
      <c r="DS126" s="94"/>
      <c r="DT126" s="94"/>
      <c r="DU126" s="94"/>
      <c r="DV126" s="94"/>
      <c r="DW126" s="94"/>
      <c r="DX126" s="94"/>
      <c r="DY126" s="94"/>
      <c r="DZ126" s="94"/>
      <c r="EA126" s="94"/>
      <c r="EB126" s="94"/>
      <c r="EC126" s="94"/>
      <c r="ED126" s="94"/>
      <c r="EE126" s="94"/>
      <c r="EF126" s="94"/>
      <c r="EG126" s="94"/>
      <c r="EH126" s="94"/>
      <c r="EI126" s="94"/>
      <c r="EJ126" s="94"/>
      <c r="EK126" s="94"/>
      <c r="EL126" s="94"/>
      <c r="EM126" s="94"/>
      <c r="EN126" s="94"/>
      <c r="EO126" s="94"/>
      <c r="EP126" s="94"/>
      <c r="EQ126" s="94"/>
      <c r="ER126" s="94"/>
      <c r="ES126" s="94"/>
      <c r="ET126" s="94"/>
      <c r="EU126" s="94"/>
      <c r="EV126" s="94"/>
      <c r="EW126" s="94"/>
      <c r="EX126" s="94"/>
      <c r="EY126" s="94"/>
      <c r="EZ126" s="94"/>
    </row>
    <row r="127" spans="2:156" ht="15">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row>
    <row r="128" spans="2:156" ht="15">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row>
    <row r="129" spans="2:156" ht="15">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row>
    <row r="130" spans="2:156" ht="15">
      <c r="B130" s="95"/>
      <c r="C130" s="95"/>
      <c r="D130" s="95"/>
      <c r="E130" s="95"/>
      <c r="F130" s="6"/>
      <c r="G130" s="6"/>
      <c r="H130" s="6"/>
      <c r="I130" s="6"/>
      <c r="J130" s="6"/>
      <c r="K130" s="6"/>
      <c r="L130" s="6"/>
      <c r="M130" s="6"/>
      <c r="N130" s="6"/>
      <c r="O130" s="6"/>
      <c r="P130" s="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c r="AU130" s="96"/>
      <c r="AV130" s="96"/>
      <c r="AW130" s="96"/>
      <c r="AX130" s="96"/>
      <c r="AY130" s="96"/>
      <c r="AZ130" s="96"/>
      <c r="BA130" s="96"/>
      <c r="BB130" s="96"/>
      <c r="BC130" s="96"/>
      <c r="BD130" s="96"/>
      <c r="BE130" s="96"/>
      <c r="BF130" s="96"/>
      <c r="BG130" s="96"/>
      <c r="BH130" s="96"/>
      <c r="BI130" s="96"/>
      <c r="BJ130" s="96"/>
      <c r="BK130" s="96"/>
      <c r="BL130" s="96"/>
      <c r="BM130" s="96"/>
      <c r="BN130" s="96"/>
      <c r="BO130" s="96"/>
      <c r="BP130" s="96"/>
      <c r="BQ130" s="96"/>
      <c r="BR130" s="96"/>
      <c r="BS130" s="96"/>
      <c r="BT130" s="96"/>
      <c r="BU130" s="96"/>
      <c r="BV130" s="96"/>
      <c r="BW130" s="96"/>
      <c r="BX130" s="96"/>
      <c r="BY130" s="96"/>
      <c r="BZ130" s="96"/>
      <c r="CA130" s="96"/>
      <c r="CB130" s="96"/>
      <c r="CC130" s="96"/>
      <c r="CD130" s="96"/>
      <c r="CE130" s="96"/>
      <c r="CF130" s="96"/>
      <c r="CG130" s="96"/>
      <c r="CH130" s="96"/>
      <c r="CI130" s="96"/>
      <c r="CJ130" s="96"/>
      <c r="CK130" s="96"/>
      <c r="CL130" s="96"/>
      <c r="CM130" s="96"/>
      <c r="CN130" s="96"/>
      <c r="CO130" s="96"/>
      <c r="CP130" s="96"/>
      <c r="CQ130" s="96"/>
      <c r="CR130" s="96"/>
      <c r="CS130" s="96"/>
      <c r="CT130" s="96"/>
      <c r="CU130" s="96"/>
      <c r="CV130" s="96"/>
      <c r="CW130" s="96"/>
      <c r="CX130" s="96"/>
      <c r="CY130" s="96"/>
      <c r="CZ130" s="96"/>
      <c r="DA130" s="96"/>
      <c r="DB130" s="96"/>
      <c r="DC130" s="96"/>
      <c r="DD130" s="96"/>
      <c r="DE130" s="96"/>
      <c r="DF130" s="96"/>
      <c r="DG130" s="96"/>
      <c r="DH130" s="96"/>
      <c r="DI130" s="96"/>
      <c r="DJ130" s="96"/>
      <c r="DK130" s="96"/>
      <c r="DL130" s="96"/>
      <c r="DM130" s="96"/>
      <c r="DN130" s="96"/>
      <c r="DO130" s="96"/>
      <c r="DP130" s="96"/>
      <c r="DQ130" s="96"/>
      <c r="DR130" s="96"/>
      <c r="DS130" s="96"/>
      <c r="DT130" s="96"/>
      <c r="DU130" s="96"/>
      <c r="DV130" s="96"/>
      <c r="DW130" s="96"/>
      <c r="DX130" s="96"/>
      <c r="DY130" s="96"/>
      <c r="DZ130" s="96"/>
      <c r="EA130" s="96"/>
      <c r="EB130" s="96"/>
      <c r="EC130" s="96"/>
      <c r="ED130" s="96"/>
      <c r="EE130" s="96"/>
      <c r="EF130" s="96"/>
      <c r="EG130" s="96"/>
      <c r="EH130" s="96"/>
      <c r="EI130" s="96"/>
      <c r="EJ130" s="96"/>
      <c r="EK130" s="96"/>
      <c r="EL130" s="96"/>
      <c r="EM130" s="96"/>
      <c r="EN130" s="96"/>
      <c r="EO130" s="96"/>
      <c r="EP130" s="96"/>
      <c r="EQ130" s="96"/>
      <c r="ER130" s="96"/>
      <c r="ES130" s="96"/>
      <c r="ET130" s="96"/>
      <c r="EU130" s="96"/>
      <c r="EV130" s="96"/>
      <c r="EW130" s="96"/>
      <c r="EX130" s="96"/>
      <c r="EY130" s="96"/>
      <c r="EZ130" s="96"/>
    </row>
    <row r="131" spans="2:156" ht="15">
      <c r="B131" s="137"/>
      <c r="C131" s="137"/>
      <c r="D131" s="137"/>
      <c r="E131" s="137"/>
      <c r="F131" s="6"/>
      <c r="G131" s="6"/>
      <c r="H131" s="6"/>
      <c r="I131" s="6"/>
      <c r="J131" s="6"/>
      <c r="K131" s="6"/>
      <c r="L131" s="6"/>
      <c r="M131" s="6"/>
      <c r="N131" s="6"/>
      <c r="O131" s="6"/>
      <c r="P131" s="6"/>
      <c r="Q131" s="138"/>
      <c r="R131" s="138"/>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8"/>
      <c r="AY131" s="138"/>
      <c r="AZ131" s="138"/>
      <c r="BA131" s="138"/>
      <c r="BB131" s="138"/>
      <c r="BC131" s="138"/>
      <c r="BD131" s="138"/>
      <c r="BE131" s="138"/>
      <c r="BF131" s="138"/>
      <c r="BG131" s="138"/>
      <c r="BH131" s="138"/>
      <c r="BI131" s="138"/>
      <c r="BJ131" s="138"/>
      <c r="BK131" s="138"/>
      <c r="BL131" s="138"/>
      <c r="BM131" s="138"/>
      <c r="BN131" s="138"/>
      <c r="BO131" s="138"/>
      <c r="BP131" s="138"/>
      <c r="BQ131" s="138"/>
      <c r="BR131" s="138"/>
      <c r="BS131" s="138"/>
      <c r="BT131" s="138"/>
      <c r="BU131" s="138"/>
      <c r="BV131" s="138"/>
      <c r="BW131" s="138"/>
      <c r="BX131" s="138"/>
      <c r="BY131" s="138"/>
      <c r="BZ131" s="138"/>
      <c r="CA131" s="138"/>
      <c r="CB131" s="138"/>
      <c r="CC131" s="138"/>
      <c r="CD131" s="138"/>
      <c r="CE131" s="138"/>
      <c r="CF131" s="138"/>
      <c r="CG131" s="138"/>
      <c r="CH131" s="138"/>
      <c r="CI131" s="138"/>
      <c r="CJ131" s="138"/>
      <c r="CK131" s="138"/>
      <c r="CL131" s="138"/>
      <c r="CM131" s="138"/>
      <c r="CN131" s="138"/>
      <c r="CO131" s="138"/>
      <c r="CP131" s="138"/>
      <c r="CQ131" s="138"/>
      <c r="CR131" s="138"/>
      <c r="CS131" s="138"/>
      <c r="CT131" s="138"/>
      <c r="CU131" s="138"/>
      <c r="CV131" s="138"/>
      <c r="CW131" s="138"/>
      <c r="CX131" s="138"/>
      <c r="CY131" s="138"/>
      <c r="CZ131" s="138"/>
      <c r="DA131" s="138"/>
      <c r="DB131" s="138"/>
      <c r="DC131" s="138"/>
      <c r="DD131" s="138"/>
      <c r="DE131" s="138"/>
      <c r="DF131" s="138"/>
      <c r="DG131" s="138"/>
      <c r="DH131" s="138"/>
      <c r="DI131" s="138"/>
      <c r="DJ131" s="138"/>
      <c r="DK131" s="138"/>
      <c r="DL131" s="138"/>
      <c r="DM131" s="138"/>
      <c r="DN131" s="138"/>
      <c r="DO131" s="138"/>
      <c r="DP131" s="138"/>
      <c r="DQ131" s="138"/>
      <c r="DR131" s="138"/>
      <c r="DS131" s="138"/>
      <c r="DT131" s="138"/>
      <c r="DU131" s="138"/>
      <c r="DV131" s="138"/>
      <c r="DW131" s="138"/>
      <c r="DX131" s="138"/>
      <c r="DY131" s="138"/>
      <c r="DZ131" s="138"/>
      <c r="EA131" s="138"/>
      <c r="EB131" s="138"/>
      <c r="EC131" s="138"/>
      <c r="ED131" s="138"/>
      <c r="EE131" s="138"/>
      <c r="EF131" s="138"/>
      <c r="EG131" s="138"/>
      <c r="EH131" s="138"/>
      <c r="EI131" s="138"/>
      <c r="EJ131" s="138"/>
      <c r="EK131" s="138"/>
      <c r="EL131" s="138"/>
      <c r="EM131" s="138"/>
      <c r="EN131" s="138"/>
      <c r="EO131" s="138"/>
      <c r="EP131" s="138"/>
      <c r="EQ131" s="138"/>
      <c r="ER131" s="138"/>
      <c r="ES131" s="138"/>
      <c r="ET131" s="138"/>
      <c r="EU131" s="138"/>
      <c r="EV131" s="138"/>
      <c r="EW131" s="138"/>
      <c r="EX131" s="138"/>
      <c r="EY131" s="138"/>
      <c r="EZ131" s="138"/>
    </row>
    <row r="132" spans="2:156" ht="15">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row>
    <row r="133" spans="2:156" ht="15">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row>
  </sheetData>
  <sheetProtection/>
  <mergeCells count="204">
    <mergeCell ref="J16:O16"/>
    <mergeCell ref="P16:U16"/>
    <mergeCell ref="J17:L17"/>
    <mergeCell ref="M17:O17"/>
    <mergeCell ref="P17:R17"/>
    <mergeCell ref="S17:U17"/>
    <mergeCell ref="B24:AB24"/>
    <mergeCell ref="S18:U18"/>
    <mergeCell ref="V18:X18"/>
    <mergeCell ref="J20:O20"/>
    <mergeCell ref="B31:C31"/>
    <mergeCell ref="E31:F31"/>
    <mergeCell ref="S31:Y31"/>
    <mergeCell ref="B44:AB44"/>
    <mergeCell ref="E29:F29"/>
    <mergeCell ref="B23:C23"/>
    <mergeCell ref="D23:AB23"/>
    <mergeCell ref="S25:Y27"/>
    <mergeCell ref="B29:C29"/>
    <mergeCell ref="E25:F27"/>
    <mergeCell ref="D25:D27"/>
    <mergeCell ref="B25:C27"/>
    <mergeCell ref="S29:Y29"/>
    <mergeCell ref="Z29:AB29"/>
    <mergeCell ref="G25:R25"/>
    <mergeCell ref="G26:J26"/>
    <mergeCell ref="K26:N26"/>
    <mergeCell ref="S28:Y28"/>
    <mergeCell ref="Z28:AB28"/>
    <mergeCell ref="M61:O61"/>
    <mergeCell ref="P61:R61"/>
    <mergeCell ref="V60:X60"/>
    <mergeCell ref="S61:U61"/>
    <mergeCell ref="V61:X61"/>
    <mergeCell ref="Y61:AB61"/>
    <mergeCell ref="E58:I58"/>
    <mergeCell ref="E59:I61"/>
    <mergeCell ref="Z30:AB30"/>
    <mergeCell ref="Y52:AB53"/>
    <mergeCell ref="Q50:X51"/>
    <mergeCell ref="Y50:AB51"/>
    <mergeCell ref="Q52:X53"/>
    <mergeCell ref="O70:P70"/>
    <mergeCell ref="Q70:R70"/>
    <mergeCell ref="B67:AB67"/>
    <mergeCell ref="B68:C70"/>
    <mergeCell ref="D68:D70"/>
    <mergeCell ref="E68:F70"/>
    <mergeCell ref="G68:R68"/>
    <mergeCell ref="Z31:AB31"/>
    <mergeCell ref="B59:B61"/>
    <mergeCell ref="C59:C61"/>
    <mergeCell ref="D59:D61"/>
    <mergeCell ref="J59:O59"/>
    <mergeCell ref="P59:U59"/>
    <mergeCell ref="J60:L60"/>
    <mergeCell ref="M60:O60"/>
    <mergeCell ref="P60:R60"/>
    <mergeCell ref="S60:U60"/>
    <mergeCell ref="B54:AB55"/>
    <mergeCell ref="Y64:AB64"/>
    <mergeCell ref="B56:AB56"/>
    <mergeCell ref="B57:AB57"/>
    <mergeCell ref="B46:AB46"/>
    <mergeCell ref="B48:AB48"/>
    <mergeCell ref="B50:P53"/>
    <mergeCell ref="B1:AB1"/>
    <mergeCell ref="B3:AB3"/>
    <mergeCell ref="B5:AB5"/>
    <mergeCell ref="B7:P10"/>
    <mergeCell ref="Q7:X8"/>
    <mergeCell ref="Y7:AB8"/>
    <mergeCell ref="Q9:X10"/>
    <mergeCell ref="Y9:AB10"/>
    <mergeCell ref="E15:I15"/>
    <mergeCell ref="J15:U15"/>
    <mergeCell ref="V15:AB16"/>
    <mergeCell ref="E16:I18"/>
    <mergeCell ref="B11:AB12"/>
    <mergeCell ref="B13:AB13"/>
    <mergeCell ref="B14:AB14"/>
    <mergeCell ref="V17:X17"/>
    <mergeCell ref="J18:L18"/>
    <mergeCell ref="M18:O18"/>
    <mergeCell ref="P18:R18"/>
    <mergeCell ref="B16:B18"/>
    <mergeCell ref="C16:C18"/>
    <mergeCell ref="Y17:AB17"/>
    <mergeCell ref="Y18:AB18"/>
    <mergeCell ref="D16:D18"/>
    <mergeCell ref="D66:AB66"/>
    <mergeCell ref="J65:L65"/>
    <mergeCell ref="M65:O65"/>
    <mergeCell ref="P65:R65"/>
    <mergeCell ref="O26:R26"/>
    <mergeCell ref="G27:H27"/>
    <mergeCell ref="I27:J27"/>
    <mergeCell ref="K27:L27"/>
    <mergeCell ref="B38:E38"/>
    <mergeCell ref="Q38:AB38"/>
    <mergeCell ref="M27:N27"/>
    <mergeCell ref="O27:P27"/>
    <mergeCell ref="Q27:R27"/>
    <mergeCell ref="Z25:AB27"/>
    <mergeCell ref="E28:F28"/>
    <mergeCell ref="S65:U65"/>
    <mergeCell ref="V65:X65"/>
    <mergeCell ref="Y65:AB65"/>
    <mergeCell ref="S64:U64"/>
    <mergeCell ref="V64:X64"/>
    <mergeCell ref="J58:U58"/>
    <mergeCell ref="V58:AB59"/>
    <mergeCell ref="Y60:AB60"/>
    <mergeCell ref="J61:L61"/>
    <mergeCell ref="E71:F71"/>
    <mergeCell ref="S71:Y71"/>
    <mergeCell ref="Z71:AB71"/>
    <mergeCell ref="B72:C72"/>
    <mergeCell ref="Z68:AB70"/>
    <mergeCell ref="E62:I62"/>
    <mergeCell ref="J62:U62"/>
    <mergeCell ref="V62:AB63"/>
    <mergeCell ref="B63:B65"/>
    <mergeCell ref="C63:C65"/>
    <mergeCell ref="D63:D65"/>
    <mergeCell ref="E63:I65"/>
    <mergeCell ref="J63:O63"/>
    <mergeCell ref="P63:U63"/>
    <mergeCell ref="J64:L64"/>
    <mergeCell ref="M64:O64"/>
    <mergeCell ref="O69:R69"/>
    <mergeCell ref="G70:H70"/>
    <mergeCell ref="I70:J70"/>
    <mergeCell ref="K70:L70"/>
    <mergeCell ref="M70:N70"/>
    <mergeCell ref="P64:R64"/>
    <mergeCell ref="K69:N69"/>
    <mergeCell ref="B66:C66"/>
    <mergeCell ref="B81:E81"/>
    <mergeCell ref="Q81:AB81"/>
    <mergeCell ref="B73:C73"/>
    <mergeCell ref="E73:F73"/>
    <mergeCell ref="B74:C74"/>
    <mergeCell ref="E74:F74"/>
    <mergeCell ref="B75:C75"/>
    <mergeCell ref="E75:F75"/>
    <mergeCell ref="S74:Y74"/>
    <mergeCell ref="S75:Y75"/>
    <mergeCell ref="S76:Y76"/>
    <mergeCell ref="Z74:AB74"/>
    <mergeCell ref="Z75:AB75"/>
    <mergeCell ref="Z76:AB76"/>
    <mergeCell ref="S73:Y73"/>
    <mergeCell ref="Z73:AB73"/>
    <mergeCell ref="B76:C76"/>
    <mergeCell ref="E76:F76"/>
    <mergeCell ref="FB13:FC13"/>
    <mergeCell ref="B33:C33"/>
    <mergeCell ref="E33:F33"/>
    <mergeCell ref="B34:AB34"/>
    <mergeCell ref="B39:E39"/>
    <mergeCell ref="B35:AB36"/>
    <mergeCell ref="B32:C32"/>
    <mergeCell ref="E32:F32"/>
    <mergeCell ref="S32:Y32"/>
    <mergeCell ref="Z32:AB32"/>
    <mergeCell ref="S33:Y33"/>
    <mergeCell ref="Z33:AB33"/>
    <mergeCell ref="B30:C30"/>
    <mergeCell ref="E30:F30"/>
    <mergeCell ref="S30:Y30"/>
    <mergeCell ref="E19:I19"/>
    <mergeCell ref="J19:U19"/>
    <mergeCell ref="V19:AB20"/>
    <mergeCell ref="B20:B22"/>
    <mergeCell ref="C20:C22"/>
    <mergeCell ref="D20:D22"/>
    <mergeCell ref="E20:I22"/>
    <mergeCell ref="B28:C28"/>
    <mergeCell ref="Q39:AB40"/>
    <mergeCell ref="AC59:AE59"/>
    <mergeCell ref="B80:E80"/>
    <mergeCell ref="Q80:AB80"/>
    <mergeCell ref="P20:U20"/>
    <mergeCell ref="J21:L21"/>
    <mergeCell ref="M21:O21"/>
    <mergeCell ref="P21:R21"/>
    <mergeCell ref="S21:U21"/>
    <mergeCell ref="V21:X21"/>
    <mergeCell ref="Y21:AB21"/>
    <mergeCell ref="J22:L22"/>
    <mergeCell ref="M22:O22"/>
    <mergeCell ref="P22:R22"/>
    <mergeCell ref="S22:U22"/>
    <mergeCell ref="V22:X22"/>
    <mergeCell ref="Y22:AB22"/>
    <mergeCell ref="B77:AB77"/>
    <mergeCell ref="B78:AB78"/>
    <mergeCell ref="S72:Y72"/>
    <mergeCell ref="S68:Y70"/>
    <mergeCell ref="G69:J69"/>
    <mergeCell ref="Z72:AB72"/>
    <mergeCell ref="E72:F72"/>
    <mergeCell ref="B71:C71"/>
  </mergeCells>
  <dataValidations count="3">
    <dataValidation type="list" allowBlank="1" showInputMessage="1" showErrorMessage="1" sqref="B16 B20">
      <formula1>$FB$8:$FB$12</formula1>
    </dataValidation>
    <dataValidation type="list" allowBlank="1" showInputMessage="1" showErrorMessage="1" sqref="B59 B63">
      <formula1>$FB$14:$FB$23</formula1>
    </dataValidation>
    <dataValidation type="list" allowBlank="1" showInputMessage="1" showErrorMessage="1" sqref="Y9:EZ10 Y52:EZ53">
      <formula1>$FB$25:$FB$29</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scale="53" r:id="rId2"/>
  <rowBreaks count="1" manualBreakCount="1">
    <brk id="42" min="1" max="27" man="1"/>
  </rowBreaks>
  <drawing r:id="rId1"/>
</worksheet>
</file>

<file path=xl/worksheets/sheet4.xml><?xml version="1.0" encoding="utf-8"?>
<worksheet xmlns="http://schemas.openxmlformats.org/spreadsheetml/2006/main" xmlns:r="http://schemas.openxmlformats.org/officeDocument/2006/relationships">
  <dimension ref="B1:BS214"/>
  <sheetViews>
    <sheetView view="pageBreakPreview" zoomScale="106" zoomScaleNormal="110" zoomScaleSheetLayoutView="106" zoomScalePageLayoutView="0" workbookViewId="0" topLeftCell="A58">
      <selection activeCell="P79" sqref="P79:AA80"/>
    </sheetView>
  </sheetViews>
  <sheetFormatPr defaultColWidth="11.421875" defaultRowHeight="15"/>
  <cols>
    <col min="1" max="1" width="11.421875" style="5" customWidth="1"/>
    <col min="2" max="2" width="26.140625" style="5" customWidth="1"/>
    <col min="3" max="3" width="21.28125" style="5" customWidth="1"/>
    <col min="4" max="4" width="13.57421875" style="5" customWidth="1"/>
    <col min="5" max="5" width="18.421875" style="5" customWidth="1"/>
    <col min="6" max="6" width="4.7109375" style="5" customWidth="1"/>
    <col min="7" max="7" width="6.00390625" style="5" customWidth="1"/>
    <col min="8" max="10" width="4.7109375" style="5" customWidth="1"/>
    <col min="11" max="11" width="5.57421875" style="5" customWidth="1"/>
    <col min="12" max="14" width="4.7109375" style="5" customWidth="1"/>
    <col min="15" max="15" width="5.421875" style="5" customWidth="1"/>
    <col min="16" max="17" width="4.7109375" style="5" customWidth="1"/>
    <col min="18" max="21" width="3.8515625" style="5" customWidth="1"/>
    <col min="22" max="24" width="3.7109375" style="5" customWidth="1"/>
    <col min="25" max="25" width="4.57421875" style="5" customWidth="1"/>
    <col min="26" max="26" width="4.28125" style="5" customWidth="1"/>
    <col min="27" max="27" width="5.140625" style="5" customWidth="1"/>
    <col min="28" max="28" width="3.7109375" style="5" customWidth="1"/>
    <col min="29" max="31" width="41.421875" style="5" customWidth="1"/>
    <col min="32" max="47" width="31.7109375" style="5" customWidth="1"/>
    <col min="48" max="48" width="25.8515625" style="5" customWidth="1"/>
    <col min="49" max="49" width="3.7109375" style="5" customWidth="1"/>
    <col min="50" max="51" width="62.57421875" style="5" bestFit="1" customWidth="1"/>
    <col min="52" max="52" width="11.421875" style="5" customWidth="1"/>
    <col min="53" max="53" width="18.00390625" style="5" bestFit="1" customWidth="1"/>
    <col min="54" max="16384" width="11.421875" style="5" customWidth="1"/>
  </cols>
  <sheetData>
    <row r="1" spans="2:46" ht="15.75" thickTop="1">
      <c r="B1" s="267" t="s">
        <v>248</v>
      </c>
      <c r="C1" s="268"/>
      <c r="D1" s="268"/>
      <c r="E1" s="268"/>
      <c r="F1" s="268"/>
      <c r="G1" s="268"/>
      <c r="H1" s="268"/>
      <c r="I1" s="268"/>
      <c r="J1" s="268"/>
      <c r="K1" s="268"/>
      <c r="L1" s="268"/>
      <c r="M1" s="268"/>
      <c r="N1" s="268"/>
      <c r="O1" s="268"/>
      <c r="P1" s="268"/>
      <c r="Q1" s="268"/>
      <c r="R1" s="268"/>
      <c r="S1" s="268"/>
      <c r="T1" s="268"/>
      <c r="U1" s="268"/>
      <c r="V1" s="268"/>
      <c r="W1" s="268"/>
      <c r="X1" s="268"/>
      <c r="Y1" s="268"/>
      <c r="Z1" s="268"/>
      <c r="AA1" s="269"/>
      <c r="AB1" s="16"/>
      <c r="AC1" s="16"/>
      <c r="AD1" s="16"/>
      <c r="AE1" s="16"/>
      <c r="AF1" s="16"/>
      <c r="AG1" s="16"/>
      <c r="AH1" s="16"/>
      <c r="AI1" s="16"/>
      <c r="AJ1" s="16"/>
      <c r="AK1" s="16"/>
      <c r="AL1" s="16"/>
      <c r="AM1" s="16"/>
      <c r="AN1" s="16"/>
      <c r="AO1" s="16"/>
      <c r="AP1" s="16"/>
      <c r="AQ1" s="16"/>
      <c r="AR1" s="16"/>
      <c r="AS1" s="16"/>
      <c r="AT1" s="16"/>
    </row>
    <row r="2" spans="2:46" ht="8.25" customHeight="1">
      <c r="B2" s="15"/>
      <c r="C2" s="16"/>
      <c r="D2" s="16"/>
      <c r="E2" s="16"/>
      <c r="F2" s="16"/>
      <c r="G2" s="16"/>
      <c r="H2" s="16"/>
      <c r="I2" s="16"/>
      <c r="J2" s="16"/>
      <c r="K2" s="16"/>
      <c r="L2" s="16"/>
      <c r="M2" s="16"/>
      <c r="N2" s="16"/>
      <c r="O2" s="16"/>
      <c r="P2" s="16"/>
      <c r="Q2" s="16"/>
      <c r="R2" s="16"/>
      <c r="S2" s="16"/>
      <c r="T2" s="16"/>
      <c r="U2" s="16"/>
      <c r="V2" s="16"/>
      <c r="W2" s="16"/>
      <c r="X2" s="16"/>
      <c r="Y2" s="16"/>
      <c r="Z2" s="16"/>
      <c r="AA2" s="17"/>
      <c r="AB2" s="16"/>
      <c r="AC2" s="16"/>
      <c r="AD2" s="16"/>
      <c r="AE2" s="16"/>
      <c r="AF2" s="16"/>
      <c r="AG2" s="16"/>
      <c r="AH2" s="16"/>
      <c r="AI2" s="16"/>
      <c r="AJ2" s="16"/>
      <c r="AK2" s="16"/>
      <c r="AL2" s="16"/>
      <c r="AM2" s="16"/>
      <c r="AN2" s="16"/>
      <c r="AO2" s="16"/>
      <c r="AP2" s="16"/>
      <c r="AQ2" s="16"/>
      <c r="AR2" s="16"/>
      <c r="AS2" s="16"/>
      <c r="AT2" s="16"/>
    </row>
    <row r="3" spans="2:46" ht="15">
      <c r="B3" s="270" t="s">
        <v>72</v>
      </c>
      <c r="C3" s="271"/>
      <c r="D3" s="271"/>
      <c r="E3" s="271"/>
      <c r="F3" s="271"/>
      <c r="G3" s="271"/>
      <c r="H3" s="271"/>
      <c r="I3" s="271"/>
      <c r="J3" s="271"/>
      <c r="K3" s="271"/>
      <c r="L3" s="271"/>
      <c r="M3" s="271"/>
      <c r="N3" s="271"/>
      <c r="O3" s="271"/>
      <c r="P3" s="271"/>
      <c r="Q3" s="271"/>
      <c r="R3" s="271"/>
      <c r="S3" s="271"/>
      <c r="T3" s="271"/>
      <c r="U3" s="271"/>
      <c r="V3" s="271"/>
      <c r="W3" s="271"/>
      <c r="X3" s="271"/>
      <c r="Y3" s="271"/>
      <c r="Z3" s="271"/>
      <c r="AA3" s="272"/>
      <c r="AB3" s="129"/>
      <c r="AC3" s="129"/>
      <c r="AD3" s="129"/>
      <c r="AE3" s="129"/>
      <c r="AF3" s="129"/>
      <c r="AG3" s="129"/>
      <c r="AH3" s="129"/>
      <c r="AI3" s="129"/>
      <c r="AJ3" s="129"/>
      <c r="AK3" s="129"/>
      <c r="AL3" s="129"/>
      <c r="AM3" s="129"/>
      <c r="AN3" s="129"/>
      <c r="AO3" s="129"/>
      <c r="AP3" s="129"/>
      <c r="AQ3" s="129"/>
      <c r="AR3" s="129"/>
      <c r="AS3" s="129"/>
      <c r="AT3" s="129"/>
    </row>
    <row r="4" spans="2:46" ht="6" customHeight="1">
      <c r="B4" s="18"/>
      <c r="C4" s="6"/>
      <c r="D4" s="6"/>
      <c r="E4" s="6"/>
      <c r="F4" s="6"/>
      <c r="G4" s="6"/>
      <c r="H4" s="6"/>
      <c r="I4" s="6"/>
      <c r="J4" s="6"/>
      <c r="K4" s="6"/>
      <c r="L4" s="6"/>
      <c r="M4" s="6"/>
      <c r="N4" s="6"/>
      <c r="O4" s="6"/>
      <c r="P4" s="6"/>
      <c r="Q4" s="6"/>
      <c r="R4" s="6"/>
      <c r="S4" s="6"/>
      <c r="T4" s="6"/>
      <c r="U4" s="6"/>
      <c r="V4" s="6"/>
      <c r="W4" s="6"/>
      <c r="X4" s="6"/>
      <c r="Y4" s="6"/>
      <c r="Z4" s="6"/>
      <c r="AA4" s="19"/>
      <c r="AB4" s="6"/>
      <c r="AC4" s="6"/>
      <c r="AD4" s="6"/>
      <c r="AE4" s="6"/>
      <c r="AF4" s="6"/>
      <c r="AG4" s="6"/>
      <c r="AH4" s="6"/>
      <c r="AI4" s="6"/>
      <c r="AJ4" s="6"/>
      <c r="AK4" s="6"/>
      <c r="AL4" s="6"/>
      <c r="AM4" s="6"/>
      <c r="AN4" s="6"/>
      <c r="AO4" s="6"/>
      <c r="AP4" s="6"/>
      <c r="AQ4" s="6"/>
      <c r="AR4" s="6"/>
      <c r="AS4" s="6"/>
      <c r="AT4" s="6"/>
    </row>
    <row r="5" spans="2:51" ht="15.75">
      <c r="B5" s="273" t="s">
        <v>250</v>
      </c>
      <c r="C5" s="274"/>
      <c r="D5" s="274"/>
      <c r="E5" s="274"/>
      <c r="F5" s="274"/>
      <c r="G5" s="274"/>
      <c r="H5" s="274"/>
      <c r="I5" s="274"/>
      <c r="J5" s="274"/>
      <c r="K5" s="274"/>
      <c r="L5" s="274"/>
      <c r="M5" s="274"/>
      <c r="N5" s="274"/>
      <c r="O5" s="274"/>
      <c r="P5" s="274"/>
      <c r="Q5" s="274"/>
      <c r="R5" s="274"/>
      <c r="S5" s="274"/>
      <c r="T5" s="274"/>
      <c r="U5" s="274"/>
      <c r="V5" s="274"/>
      <c r="W5" s="274"/>
      <c r="X5" s="274"/>
      <c r="Y5" s="274"/>
      <c r="Z5" s="274"/>
      <c r="AA5" s="275"/>
      <c r="AB5" s="127"/>
      <c r="AC5" s="127"/>
      <c r="AD5" s="127"/>
      <c r="AE5" s="127"/>
      <c r="AF5" s="127"/>
      <c r="AG5" s="127"/>
      <c r="AH5" s="127"/>
      <c r="AI5" s="127"/>
      <c r="AJ5" s="127"/>
      <c r="AK5" s="127"/>
      <c r="AL5" s="127"/>
      <c r="AM5" s="127"/>
      <c r="AN5" s="127"/>
      <c r="AO5" s="127"/>
      <c r="AP5" s="127"/>
      <c r="AQ5" s="127"/>
      <c r="AR5" s="127"/>
      <c r="AS5" s="127"/>
      <c r="AT5" s="127"/>
      <c r="AX5" s="550" t="s">
        <v>69</v>
      </c>
      <c r="AY5" s="550"/>
    </row>
    <row r="6" spans="2:53" ht="45.75" thickBot="1">
      <c r="B6" s="18"/>
      <c r="C6" s="6"/>
      <c r="D6" s="6"/>
      <c r="E6" s="6"/>
      <c r="F6" s="6"/>
      <c r="G6" s="6"/>
      <c r="H6" s="6"/>
      <c r="I6" s="6"/>
      <c r="J6" s="6"/>
      <c r="K6" s="6"/>
      <c r="L6" s="6"/>
      <c r="M6" s="6"/>
      <c r="N6" s="6"/>
      <c r="O6" s="6"/>
      <c r="P6" s="6"/>
      <c r="Q6" s="6"/>
      <c r="R6" s="6"/>
      <c r="S6" s="6"/>
      <c r="T6" s="6"/>
      <c r="U6" s="6"/>
      <c r="V6" s="6"/>
      <c r="W6" s="6"/>
      <c r="X6" s="6"/>
      <c r="Y6" s="6"/>
      <c r="Z6" s="6"/>
      <c r="AA6" s="19"/>
      <c r="AB6" s="6"/>
      <c r="AC6" s="6"/>
      <c r="AD6" s="6"/>
      <c r="AE6" s="6"/>
      <c r="AF6" s="6"/>
      <c r="AG6" s="6"/>
      <c r="AH6" s="6"/>
      <c r="AI6" s="6"/>
      <c r="AJ6" s="6"/>
      <c r="AK6" s="6"/>
      <c r="AL6" s="6"/>
      <c r="AM6" s="6"/>
      <c r="AN6" s="6"/>
      <c r="AO6" s="6"/>
      <c r="AP6" s="6"/>
      <c r="AQ6" s="6"/>
      <c r="AR6" s="6"/>
      <c r="AS6" s="6"/>
      <c r="AT6" s="6"/>
      <c r="AX6" s="46" t="s">
        <v>1</v>
      </c>
      <c r="AY6" s="46" t="s">
        <v>2</v>
      </c>
      <c r="AZ6" s="97" t="s">
        <v>98</v>
      </c>
      <c r="BA6" s="98" t="s">
        <v>99</v>
      </c>
    </row>
    <row r="7" spans="2:53" ht="17.25" customHeight="1" thickTop="1">
      <c r="B7" s="276" t="s">
        <v>292</v>
      </c>
      <c r="C7" s="277"/>
      <c r="D7" s="277"/>
      <c r="E7" s="277"/>
      <c r="F7" s="277"/>
      <c r="G7" s="277"/>
      <c r="H7" s="277"/>
      <c r="I7" s="277"/>
      <c r="J7" s="277"/>
      <c r="K7" s="277"/>
      <c r="L7" s="277"/>
      <c r="M7" s="277"/>
      <c r="N7" s="277"/>
      <c r="O7" s="278"/>
      <c r="P7" s="285" t="s">
        <v>73</v>
      </c>
      <c r="Q7" s="286"/>
      <c r="R7" s="286"/>
      <c r="S7" s="286"/>
      <c r="T7" s="286"/>
      <c r="U7" s="286"/>
      <c r="V7" s="286"/>
      <c r="W7" s="428"/>
      <c r="X7" s="229" t="s">
        <v>202</v>
      </c>
      <c r="Y7" s="230"/>
      <c r="Z7" s="230"/>
      <c r="AA7" s="231"/>
      <c r="AB7" s="122"/>
      <c r="AC7" s="122"/>
      <c r="AD7" s="122"/>
      <c r="AE7" s="122"/>
      <c r="AF7" s="122"/>
      <c r="AG7" s="122"/>
      <c r="AH7" s="122"/>
      <c r="AI7" s="122"/>
      <c r="AJ7" s="122"/>
      <c r="AK7" s="122"/>
      <c r="AL7" s="122"/>
      <c r="AM7" s="122"/>
      <c r="AN7" s="122"/>
      <c r="AO7" s="122"/>
      <c r="AP7" s="122"/>
      <c r="AQ7" s="122"/>
      <c r="AR7" s="122"/>
      <c r="AS7" s="122"/>
      <c r="AT7" s="122"/>
      <c r="AX7" s="10" t="s">
        <v>116</v>
      </c>
      <c r="AY7" s="10" t="s">
        <v>70</v>
      </c>
      <c r="AZ7" s="12" t="s">
        <v>109</v>
      </c>
      <c r="BA7" s="23">
        <v>9000</v>
      </c>
    </row>
    <row r="8" spans="2:53" ht="18.75" customHeight="1">
      <c r="B8" s="279"/>
      <c r="C8" s="280"/>
      <c r="D8" s="280"/>
      <c r="E8" s="280"/>
      <c r="F8" s="280"/>
      <c r="G8" s="280"/>
      <c r="H8" s="280"/>
      <c r="I8" s="280"/>
      <c r="J8" s="280"/>
      <c r="K8" s="280"/>
      <c r="L8" s="280"/>
      <c r="M8" s="280"/>
      <c r="N8" s="280"/>
      <c r="O8" s="281"/>
      <c r="P8" s="429"/>
      <c r="Q8" s="430"/>
      <c r="R8" s="430"/>
      <c r="S8" s="430"/>
      <c r="T8" s="430"/>
      <c r="U8" s="430"/>
      <c r="V8" s="430"/>
      <c r="W8" s="431"/>
      <c r="X8" s="432"/>
      <c r="Y8" s="291"/>
      <c r="Z8" s="291"/>
      <c r="AA8" s="292"/>
      <c r="AB8" s="122"/>
      <c r="AC8" s="122"/>
      <c r="AD8" s="122"/>
      <c r="AE8" s="122"/>
      <c r="AF8" s="122"/>
      <c r="AG8" s="122"/>
      <c r="AH8" s="122"/>
      <c r="AI8" s="122"/>
      <c r="AJ8" s="122"/>
      <c r="AK8" s="122"/>
      <c r="AL8" s="122"/>
      <c r="AM8" s="122"/>
      <c r="AN8" s="122"/>
      <c r="AO8" s="122"/>
      <c r="AP8" s="122"/>
      <c r="AQ8" s="122"/>
      <c r="AR8" s="122"/>
      <c r="AS8" s="122"/>
      <c r="AT8" s="122"/>
      <c r="AX8" s="10" t="s">
        <v>115</v>
      </c>
      <c r="AY8" s="10" t="s">
        <v>71</v>
      </c>
      <c r="AZ8" s="12" t="s">
        <v>109</v>
      </c>
      <c r="BA8" s="23">
        <v>56</v>
      </c>
    </row>
    <row r="9" spans="2:50" ht="23.25" customHeight="1">
      <c r="B9" s="279"/>
      <c r="C9" s="280"/>
      <c r="D9" s="280"/>
      <c r="E9" s="280"/>
      <c r="F9" s="280"/>
      <c r="G9" s="280"/>
      <c r="H9" s="280"/>
      <c r="I9" s="280"/>
      <c r="J9" s="280"/>
      <c r="K9" s="280"/>
      <c r="L9" s="280"/>
      <c r="M9" s="280"/>
      <c r="N9" s="280"/>
      <c r="O9" s="281"/>
      <c r="P9" s="433">
        <v>4</v>
      </c>
      <c r="Q9" s="434"/>
      <c r="R9" s="434"/>
      <c r="S9" s="434"/>
      <c r="T9" s="434"/>
      <c r="U9" s="434"/>
      <c r="V9" s="434"/>
      <c r="W9" s="435"/>
      <c r="X9" s="337" t="s">
        <v>87</v>
      </c>
      <c r="Y9" s="338"/>
      <c r="Z9" s="338"/>
      <c r="AA9" s="339"/>
      <c r="AB9" s="53"/>
      <c r="AC9" s="53"/>
      <c r="AD9" s="53"/>
      <c r="AE9" s="53"/>
      <c r="AF9" s="53"/>
      <c r="AG9" s="53"/>
      <c r="AH9" s="53"/>
      <c r="AI9" s="53"/>
      <c r="AJ9" s="53"/>
      <c r="AK9" s="53"/>
      <c r="AL9" s="53"/>
      <c r="AM9" s="53"/>
      <c r="AN9" s="53"/>
      <c r="AO9" s="53"/>
      <c r="AP9" s="53"/>
      <c r="AQ9" s="53"/>
      <c r="AR9" s="53"/>
      <c r="AS9" s="53"/>
      <c r="AT9" s="53"/>
      <c r="AX9" s="49" t="s">
        <v>67</v>
      </c>
    </row>
    <row r="10" spans="2:53" ht="13.5" customHeight="1">
      <c r="B10" s="282"/>
      <c r="C10" s="283"/>
      <c r="D10" s="283"/>
      <c r="E10" s="283"/>
      <c r="F10" s="283"/>
      <c r="G10" s="283"/>
      <c r="H10" s="283"/>
      <c r="I10" s="283"/>
      <c r="J10" s="283"/>
      <c r="K10" s="283"/>
      <c r="L10" s="283"/>
      <c r="M10" s="283"/>
      <c r="N10" s="283"/>
      <c r="O10" s="284"/>
      <c r="P10" s="334"/>
      <c r="Q10" s="335"/>
      <c r="R10" s="335"/>
      <c r="S10" s="335"/>
      <c r="T10" s="335"/>
      <c r="U10" s="335"/>
      <c r="V10" s="335"/>
      <c r="W10" s="336"/>
      <c r="X10" s="340"/>
      <c r="Y10" s="341"/>
      <c r="Z10" s="341"/>
      <c r="AA10" s="342"/>
      <c r="AB10" s="53"/>
      <c r="AC10" s="53"/>
      <c r="AD10" s="53"/>
      <c r="AE10" s="53"/>
      <c r="AF10" s="53"/>
      <c r="AG10" s="53"/>
      <c r="AH10" s="53"/>
      <c r="AI10" s="53"/>
      <c r="AJ10" s="53"/>
      <c r="AK10" s="53"/>
      <c r="AL10" s="53"/>
      <c r="AM10" s="53"/>
      <c r="AN10" s="53"/>
      <c r="AO10" s="53"/>
      <c r="AP10" s="53"/>
      <c r="AQ10" s="53"/>
      <c r="AR10" s="53"/>
      <c r="AS10" s="53"/>
      <c r="AT10" s="53"/>
      <c r="AX10" s="99" t="s">
        <v>1</v>
      </c>
      <c r="AY10" s="99" t="s">
        <v>2</v>
      </c>
      <c r="AZ10" s="97" t="s">
        <v>98</v>
      </c>
      <c r="BA10" s="98" t="s">
        <v>99</v>
      </c>
    </row>
    <row r="11" spans="2:53" ht="17.25" customHeight="1">
      <c r="B11" s="303" t="s">
        <v>89</v>
      </c>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5"/>
      <c r="AB11" s="54"/>
      <c r="AC11" s="54"/>
      <c r="AD11" s="54"/>
      <c r="AE11" s="54"/>
      <c r="AF11" s="54"/>
      <c r="AG11" s="54"/>
      <c r="AH11" s="54"/>
      <c r="AI11" s="54"/>
      <c r="AJ11" s="54"/>
      <c r="AK11" s="54"/>
      <c r="AL11" s="54"/>
      <c r="AM11" s="54"/>
      <c r="AN11" s="54"/>
      <c r="AO11" s="54"/>
      <c r="AP11" s="54"/>
      <c r="AQ11" s="54"/>
      <c r="AR11" s="54"/>
      <c r="AS11" s="54"/>
      <c r="AT11" s="54"/>
      <c r="AX11" s="100" t="s">
        <v>112</v>
      </c>
      <c r="AY11" s="100" t="s">
        <v>68</v>
      </c>
      <c r="AZ11" s="12" t="s">
        <v>109</v>
      </c>
      <c r="BA11" s="23">
        <v>1745</v>
      </c>
    </row>
    <row r="12" spans="2:53" ht="8.25" customHeight="1">
      <c r="B12" s="306"/>
      <c r="C12" s="304"/>
      <c r="D12" s="304"/>
      <c r="E12" s="304"/>
      <c r="F12" s="304"/>
      <c r="G12" s="304"/>
      <c r="H12" s="304"/>
      <c r="I12" s="304"/>
      <c r="J12" s="304"/>
      <c r="K12" s="304"/>
      <c r="L12" s="304"/>
      <c r="M12" s="304"/>
      <c r="N12" s="304"/>
      <c r="O12" s="304"/>
      <c r="P12" s="304"/>
      <c r="Q12" s="304"/>
      <c r="R12" s="304"/>
      <c r="S12" s="304"/>
      <c r="T12" s="304"/>
      <c r="U12" s="304"/>
      <c r="V12" s="304"/>
      <c r="W12" s="304"/>
      <c r="X12" s="304"/>
      <c r="Y12" s="304"/>
      <c r="Z12" s="304"/>
      <c r="AA12" s="305"/>
      <c r="AB12" s="54"/>
      <c r="AC12" s="54"/>
      <c r="AD12" s="54"/>
      <c r="AE12" s="54"/>
      <c r="AF12" s="54"/>
      <c r="AG12" s="54"/>
      <c r="AH12" s="54"/>
      <c r="AI12" s="54"/>
      <c r="AJ12" s="54"/>
      <c r="AK12" s="54"/>
      <c r="AL12" s="54"/>
      <c r="AM12" s="54"/>
      <c r="AN12" s="54"/>
      <c r="AO12" s="54"/>
      <c r="AP12" s="54"/>
      <c r="AQ12" s="54"/>
      <c r="AR12" s="54"/>
      <c r="AS12" s="54"/>
      <c r="AT12" s="54"/>
      <c r="AX12" s="100" t="s">
        <v>111</v>
      </c>
      <c r="AY12" s="100" t="s">
        <v>114</v>
      </c>
      <c r="AZ12" s="12" t="s">
        <v>110</v>
      </c>
      <c r="BA12" s="23">
        <v>101</v>
      </c>
    </row>
    <row r="13" spans="2:53" ht="30" customHeight="1" thickBot="1">
      <c r="B13" s="437" t="s">
        <v>281</v>
      </c>
      <c r="C13" s="438"/>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9"/>
      <c r="AB13" s="56"/>
      <c r="AC13" s="56"/>
      <c r="AD13" s="56"/>
      <c r="AE13" s="56"/>
      <c r="AF13" s="56"/>
      <c r="AG13" s="56"/>
      <c r="AH13" s="56"/>
      <c r="AI13" s="56"/>
      <c r="AJ13" s="56"/>
      <c r="AK13" s="56"/>
      <c r="AL13" s="56"/>
      <c r="AM13" s="56"/>
      <c r="AN13" s="56"/>
      <c r="AO13" s="56"/>
      <c r="AP13" s="56"/>
      <c r="AQ13" s="56"/>
      <c r="AR13" s="56"/>
      <c r="AS13" s="56"/>
      <c r="AT13" s="56"/>
      <c r="AX13" s="101" t="s">
        <v>113</v>
      </c>
      <c r="AY13" s="102" t="s">
        <v>108</v>
      </c>
      <c r="AZ13" s="12" t="s">
        <v>97</v>
      </c>
      <c r="BA13" s="23">
        <v>30</v>
      </c>
    </row>
    <row r="14" spans="2:53" ht="21.75" customHeight="1" thickBot="1" thickTop="1">
      <c r="B14" s="310" t="s">
        <v>213</v>
      </c>
      <c r="C14" s="311"/>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12"/>
      <c r="AB14" s="57"/>
      <c r="AC14" s="57"/>
      <c r="AD14" s="57"/>
      <c r="AE14" s="57"/>
      <c r="AF14" s="57"/>
      <c r="AG14" s="57"/>
      <c r="AH14" s="57"/>
      <c r="AI14" s="57"/>
      <c r="AJ14" s="57"/>
      <c r="AK14" s="57"/>
      <c r="AL14" s="57"/>
      <c r="AM14" s="57"/>
      <c r="AN14" s="57"/>
      <c r="AO14" s="57"/>
      <c r="AP14" s="57"/>
      <c r="AQ14" s="57"/>
      <c r="AR14" s="57"/>
      <c r="AS14" s="57"/>
      <c r="AT14" s="57"/>
      <c r="AX14" s="99" t="s">
        <v>1</v>
      </c>
      <c r="AY14" s="99" t="s">
        <v>2</v>
      </c>
      <c r="AZ14" s="97" t="s">
        <v>98</v>
      </c>
      <c r="BA14" s="98" t="s">
        <v>99</v>
      </c>
    </row>
    <row r="15" spans="2:71" ht="40.5" customHeight="1" thickBot="1" thickTop="1">
      <c r="B15" s="103" t="s">
        <v>214</v>
      </c>
      <c r="C15" s="104" t="s">
        <v>81</v>
      </c>
      <c r="D15" s="140" t="s">
        <v>75</v>
      </c>
      <c r="E15" s="548" t="s">
        <v>88</v>
      </c>
      <c r="F15" s="549"/>
      <c r="G15" s="549"/>
      <c r="H15" s="549"/>
      <c r="I15" s="551"/>
      <c r="J15" s="548" t="s">
        <v>215</v>
      </c>
      <c r="K15" s="549"/>
      <c r="L15" s="549"/>
      <c r="M15" s="549"/>
      <c r="N15" s="549"/>
      <c r="O15" s="549"/>
      <c r="P15" s="549"/>
      <c r="Q15" s="549"/>
      <c r="R15" s="549"/>
      <c r="S15" s="549"/>
      <c r="T15" s="549"/>
      <c r="U15" s="549"/>
      <c r="V15" s="229" t="s">
        <v>216</v>
      </c>
      <c r="W15" s="230"/>
      <c r="X15" s="230"/>
      <c r="Y15" s="230"/>
      <c r="Z15" s="230"/>
      <c r="AA15" s="231"/>
      <c r="AB15" s="122"/>
      <c r="AC15" s="122"/>
      <c r="AD15" s="122"/>
      <c r="AE15" s="122"/>
      <c r="AF15" s="122"/>
      <c r="AG15" s="122"/>
      <c r="AH15" s="122"/>
      <c r="AI15" s="122"/>
      <c r="AJ15" s="122"/>
      <c r="AK15" s="122"/>
      <c r="AL15" s="122"/>
      <c r="AM15" s="122"/>
      <c r="AN15" s="122"/>
      <c r="AO15" s="122"/>
      <c r="AP15" s="122"/>
      <c r="AQ15" s="122"/>
      <c r="AR15" s="122"/>
      <c r="AS15" s="122"/>
      <c r="AT15" s="122"/>
      <c r="AX15" s="100" t="s">
        <v>94</v>
      </c>
      <c r="AY15" s="100" t="s">
        <v>101</v>
      </c>
      <c r="AZ15" s="105" t="s">
        <v>93</v>
      </c>
      <c r="BA15" s="105">
        <v>586</v>
      </c>
      <c r="BB15" s="126"/>
      <c r="BC15" s="125"/>
      <c r="BD15" s="126"/>
      <c r="BE15" s="125"/>
      <c r="BF15" s="126"/>
      <c r="BG15" s="106"/>
      <c r="BH15" s="6"/>
      <c r="BI15" s="107"/>
      <c r="BJ15" s="107"/>
      <c r="BK15" s="6"/>
      <c r="BL15" s="108"/>
      <c r="BM15" s="108"/>
      <c r="BN15" s="6"/>
      <c r="BO15" s="107"/>
      <c r="BP15" s="107"/>
      <c r="BR15" s="106"/>
      <c r="BS15" s="109"/>
    </row>
    <row r="16" spans="2:59" ht="72" customHeight="1" thickBot="1" thickTop="1">
      <c r="B16" s="592" t="s">
        <v>96</v>
      </c>
      <c r="C16" s="194" t="str">
        <f>(IF(B16="Cursos impartidos sobre equidad de género",AY15,IF(B16="Indicador: Porcentaje de estudiantes mujeres atendidas en la institución",AY16,IF(B16="Indicador: Porcentaje de estudiantes mujeres becadas",AY17,IF(B16="Certificación en el  Modelo de Equidad de Género (MEG)",AY18)))))</f>
        <v>(Número de estudiantes mujeres becadas/ número total de estudiantes mujeres en la institución)*100</v>
      </c>
      <c r="D16" s="189" t="str">
        <f>(IF(B16="Cursos impartidos sobre equidad de género",AZ15,IF(B16="Indicador: Porcentaje de estudiantes mujeres atendidas en la institución",AZ16,IF(B16="Indicador: Porcentaje de estudiantes mujeres becadas",AZ17,IF(B16="Certificación en el  Modelo de Equidad de Género (MEG)",AZ18)))))</f>
        <v>Mujeres becadas</v>
      </c>
      <c r="E16" s="192">
        <f>(IF(B16="Cursos impartidos sobre equidad de género",BA15,IF(B16="Indicador: Porcentaje de estudiantes mujeres atendidas en la institución",BA16,IF(B16="Indicador: Porcentaje de estudiantes mujeres becadas",BA17,IF(B16="Certificación en el  Modelo de Equidad de Género (MEG)",BA18)))))</f>
        <v>54</v>
      </c>
      <c r="F16" s="193"/>
      <c r="G16" s="193"/>
      <c r="H16" s="193"/>
      <c r="I16" s="194"/>
      <c r="J16" s="201">
        <v>2018</v>
      </c>
      <c r="K16" s="202"/>
      <c r="L16" s="202"/>
      <c r="M16" s="202"/>
      <c r="N16" s="202"/>
      <c r="O16" s="203"/>
      <c r="P16" s="201">
        <v>2019</v>
      </c>
      <c r="Q16" s="202"/>
      <c r="R16" s="202"/>
      <c r="S16" s="202"/>
      <c r="T16" s="202"/>
      <c r="U16" s="202"/>
      <c r="V16" s="232"/>
      <c r="W16" s="233"/>
      <c r="X16" s="233"/>
      <c r="Y16" s="233"/>
      <c r="Z16" s="233"/>
      <c r="AA16" s="234"/>
      <c r="AB16" s="160"/>
      <c r="AC16" s="160"/>
      <c r="AD16" s="160"/>
      <c r="AE16" s="160"/>
      <c r="AF16" s="160"/>
      <c r="AG16" s="160"/>
      <c r="AH16" s="160"/>
      <c r="AI16" s="160"/>
      <c r="AJ16" s="160"/>
      <c r="AK16" s="160"/>
      <c r="AL16" s="160"/>
      <c r="AM16" s="160"/>
      <c r="AN16" s="160"/>
      <c r="AO16" s="160"/>
      <c r="AP16" s="160"/>
      <c r="AQ16" s="160"/>
      <c r="AR16" s="160"/>
      <c r="AS16" s="160"/>
      <c r="AT16" s="160"/>
      <c r="AX16" s="101" t="s">
        <v>95</v>
      </c>
      <c r="AY16" s="101" t="s">
        <v>65</v>
      </c>
      <c r="AZ16" s="105" t="s">
        <v>91</v>
      </c>
      <c r="BA16" s="182">
        <v>45</v>
      </c>
      <c r="BB16" s="105"/>
      <c r="BC16" s="105"/>
      <c r="BD16" s="105"/>
      <c r="BE16" s="105"/>
      <c r="BF16" s="105"/>
      <c r="BG16" s="105"/>
    </row>
    <row r="17" spans="2:59" ht="47.25" customHeight="1" thickBot="1" thickTop="1">
      <c r="B17" s="592"/>
      <c r="C17" s="197"/>
      <c r="D17" s="190"/>
      <c r="E17" s="195"/>
      <c r="F17" s="196"/>
      <c r="G17" s="196"/>
      <c r="H17" s="196"/>
      <c r="I17" s="197"/>
      <c r="J17" s="204" t="s">
        <v>102</v>
      </c>
      <c r="K17" s="205"/>
      <c r="L17" s="206"/>
      <c r="M17" s="207" t="s">
        <v>103</v>
      </c>
      <c r="N17" s="208"/>
      <c r="O17" s="209"/>
      <c r="P17" s="204" t="s">
        <v>106</v>
      </c>
      <c r="Q17" s="205"/>
      <c r="R17" s="206"/>
      <c r="S17" s="207" t="s">
        <v>107</v>
      </c>
      <c r="T17" s="208"/>
      <c r="U17" s="209"/>
      <c r="V17" s="204" t="s">
        <v>104</v>
      </c>
      <c r="W17" s="205"/>
      <c r="X17" s="206"/>
      <c r="Y17" s="207" t="s">
        <v>105</v>
      </c>
      <c r="Z17" s="208"/>
      <c r="AA17" s="209"/>
      <c r="AB17" s="162"/>
      <c r="AC17" s="162"/>
      <c r="AD17" s="162"/>
      <c r="AE17" s="162"/>
      <c r="AF17" s="162"/>
      <c r="AG17" s="162"/>
      <c r="AH17" s="162"/>
      <c r="AI17" s="162"/>
      <c r="AJ17" s="162"/>
      <c r="AK17" s="162"/>
      <c r="AL17" s="162"/>
      <c r="AM17" s="162"/>
      <c r="AN17" s="162"/>
      <c r="AO17" s="162"/>
      <c r="AP17" s="162"/>
      <c r="AQ17" s="162"/>
      <c r="AR17" s="162"/>
      <c r="AS17" s="162"/>
      <c r="AT17" s="162"/>
      <c r="AX17" s="183" t="s">
        <v>96</v>
      </c>
      <c r="AY17" s="183" t="s">
        <v>66</v>
      </c>
      <c r="AZ17" s="105" t="s">
        <v>92</v>
      </c>
      <c r="BA17" s="182">
        <v>54</v>
      </c>
      <c r="BB17" s="105"/>
      <c r="BC17" s="105"/>
      <c r="BD17" s="105"/>
      <c r="BE17" s="105"/>
      <c r="BF17" s="105"/>
      <c r="BG17" s="105"/>
    </row>
    <row r="18" spans="2:59" ht="43.5" customHeight="1" thickBot="1" thickTop="1">
      <c r="B18" s="592"/>
      <c r="C18" s="200"/>
      <c r="D18" s="191"/>
      <c r="E18" s="198"/>
      <c r="F18" s="199"/>
      <c r="G18" s="199"/>
      <c r="H18" s="199"/>
      <c r="I18" s="200"/>
      <c r="J18" s="567">
        <v>2882</v>
      </c>
      <c r="K18" s="568"/>
      <c r="L18" s="569"/>
      <c r="M18" s="570">
        <f>(2881/7215)*100</f>
        <v>39.93069993069993</v>
      </c>
      <c r="N18" s="571"/>
      <c r="O18" s="572"/>
      <c r="P18" s="567">
        <v>1300</v>
      </c>
      <c r="Q18" s="568"/>
      <c r="R18" s="569"/>
      <c r="S18" s="570">
        <f>(1300)/(2651+2136+2428)*100</f>
        <v>18.01801801801802</v>
      </c>
      <c r="T18" s="571"/>
      <c r="U18" s="572"/>
      <c r="V18" s="567">
        <f>887+869+1301</f>
        <v>3057</v>
      </c>
      <c r="W18" s="568"/>
      <c r="X18" s="569"/>
      <c r="Y18" s="570">
        <f>((V18)/(2670+2148+2550))*100</f>
        <v>41.490228013029316</v>
      </c>
      <c r="Z18" s="571"/>
      <c r="AA18" s="572"/>
      <c r="AB18" s="110"/>
      <c r="AC18" s="110"/>
      <c r="AD18" s="110"/>
      <c r="AE18" s="110"/>
      <c r="AF18" s="110"/>
      <c r="AG18" s="110"/>
      <c r="AH18" s="110"/>
      <c r="AI18" s="110"/>
      <c r="AJ18" s="110"/>
      <c r="AK18" s="110"/>
      <c r="AL18" s="110"/>
      <c r="AM18" s="110"/>
      <c r="AN18" s="110"/>
      <c r="AO18" s="110"/>
      <c r="AP18" s="110"/>
      <c r="AQ18" s="110"/>
      <c r="AR18" s="110"/>
      <c r="AS18" s="110"/>
      <c r="AT18" s="110"/>
      <c r="AX18" s="184" t="s">
        <v>100</v>
      </c>
      <c r="AY18" s="184" t="s">
        <v>90</v>
      </c>
      <c r="AZ18" s="105" t="s">
        <v>97</v>
      </c>
      <c r="BA18" s="105">
        <v>90</v>
      </c>
      <c r="BB18" s="105"/>
      <c r="BC18" s="105"/>
      <c r="BD18" s="105"/>
      <c r="BE18" s="105"/>
      <c r="BF18" s="23"/>
      <c r="BG18" s="105"/>
    </row>
    <row r="19" spans="2:50" ht="38.25" customHeight="1" thickBot="1" thickTop="1">
      <c r="B19" s="103" t="s">
        <v>214</v>
      </c>
      <c r="C19" s="104" t="s">
        <v>81</v>
      </c>
      <c r="D19" s="140" t="s">
        <v>75</v>
      </c>
      <c r="E19" s="548" t="s">
        <v>88</v>
      </c>
      <c r="F19" s="549"/>
      <c r="G19" s="549"/>
      <c r="H19" s="549"/>
      <c r="I19" s="551"/>
      <c r="J19" s="548" t="s">
        <v>215</v>
      </c>
      <c r="K19" s="549"/>
      <c r="L19" s="549"/>
      <c r="M19" s="549"/>
      <c r="N19" s="549"/>
      <c r="O19" s="549"/>
      <c r="P19" s="549"/>
      <c r="Q19" s="549"/>
      <c r="R19" s="549"/>
      <c r="S19" s="549"/>
      <c r="T19" s="549"/>
      <c r="U19" s="549"/>
      <c r="V19" s="229" t="s">
        <v>216</v>
      </c>
      <c r="W19" s="230"/>
      <c r="X19" s="230"/>
      <c r="Y19" s="230"/>
      <c r="Z19" s="230"/>
      <c r="AA19" s="231"/>
      <c r="AB19" s="122"/>
      <c r="AC19" s="122"/>
      <c r="AD19" s="122"/>
      <c r="AE19" s="122"/>
      <c r="AF19" s="122"/>
      <c r="AG19" s="122"/>
      <c r="AH19" s="122"/>
      <c r="AI19" s="122"/>
      <c r="AJ19" s="122"/>
      <c r="AK19" s="122"/>
      <c r="AL19" s="122"/>
      <c r="AM19" s="122"/>
      <c r="AN19" s="122"/>
      <c r="AO19" s="122"/>
      <c r="AP19" s="122"/>
      <c r="AQ19" s="122"/>
      <c r="AR19" s="122"/>
      <c r="AS19" s="122"/>
      <c r="AT19" s="122"/>
      <c r="AX19" s="28" t="s">
        <v>82</v>
      </c>
    </row>
    <row r="20" spans="2:50" ht="57.75" customHeight="1" thickBot="1" thickTop="1">
      <c r="B20" s="592" t="s">
        <v>95</v>
      </c>
      <c r="C20" s="194" t="str">
        <f>(IF(B20="Cursos impartidos sobre equidad de género",AY15,IF(B20="Indicador: Porcentaje de estudiantes mujeres atendidas en la institución",AY16,IF(B20="Indicador: Porcentaje de estudiantes mujeres becadas",AY17,IF(B20="Certificación en el  Modelo de Equidad de Género (MEG)",AY18)))))</f>
        <v>(Número de estudiantes mujeres atendidas en la institución/ número total de estudiantes en la institución)*100</v>
      </c>
      <c r="D20" s="189" t="str">
        <f>(IF(B20="Cursos impartidos sobre equidad de género",AZ15,IF(B20="Indicador: Porcentaje de estudiantes mujeres atendidas en la institución",AZ16,IF(B20="Indicador: Porcentaje de estudiantes mujeres becadas",AZ17,IF(B20="Certificación en el  Modelo de Equidad de Género (MEG)",AZ18)))))</f>
        <v>Mujeres atendidas</v>
      </c>
      <c r="E20" s="192">
        <f>(IF(B20="Cursos impartidos sobre equidad de género",BA15,IF(B20="Indicador: Porcentaje de estudiantes mujeres atendidas en la institución",BA16,IF(B20="Indicador: Porcentaje de estudiantes mujeres becadas",BA17,IF(B20="Certificación en el  Modelo de Equidad de Género (MEG)",BA18)))))</f>
        <v>45</v>
      </c>
      <c r="F20" s="193"/>
      <c r="G20" s="193"/>
      <c r="H20" s="193"/>
      <c r="I20" s="194"/>
      <c r="J20" s="201">
        <v>2018</v>
      </c>
      <c r="K20" s="202"/>
      <c r="L20" s="202"/>
      <c r="M20" s="202"/>
      <c r="N20" s="202"/>
      <c r="O20" s="203"/>
      <c r="P20" s="201">
        <v>2019</v>
      </c>
      <c r="Q20" s="202"/>
      <c r="R20" s="202"/>
      <c r="S20" s="202"/>
      <c r="T20" s="202"/>
      <c r="U20" s="202"/>
      <c r="V20" s="232"/>
      <c r="W20" s="233"/>
      <c r="X20" s="233"/>
      <c r="Y20" s="233"/>
      <c r="Z20" s="233"/>
      <c r="AA20" s="234"/>
      <c r="AB20" s="160">
        <v>1</v>
      </c>
      <c r="AC20" s="160"/>
      <c r="AD20" s="160"/>
      <c r="AE20" s="160"/>
      <c r="AF20" s="160"/>
      <c r="AG20" s="160"/>
      <c r="AH20" s="160"/>
      <c r="AI20" s="160"/>
      <c r="AJ20" s="160"/>
      <c r="AK20" s="160"/>
      <c r="AL20" s="160"/>
      <c r="AM20" s="160"/>
      <c r="AN20" s="160"/>
      <c r="AO20" s="160"/>
      <c r="AP20" s="160"/>
      <c r="AQ20" s="160"/>
      <c r="AR20" s="160"/>
      <c r="AS20" s="160"/>
      <c r="AT20" s="160"/>
      <c r="AX20" s="30" t="s">
        <v>83</v>
      </c>
    </row>
    <row r="21" spans="2:50" ht="57.75" customHeight="1" thickBot="1" thickTop="1">
      <c r="B21" s="592"/>
      <c r="C21" s="197"/>
      <c r="D21" s="190"/>
      <c r="E21" s="195"/>
      <c r="F21" s="196"/>
      <c r="G21" s="196"/>
      <c r="H21" s="196"/>
      <c r="I21" s="197"/>
      <c r="J21" s="204" t="s">
        <v>102</v>
      </c>
      <c r="K21" s="205"/>
      <c r="L21" s="206"/>
      <c r="M21" s="207" t="s">
        <v>103</v>
      </c>
      <c r="N21" s="208"/>
      <c r="O21" s="209"/>
      <c r="P21" s="204" t="s">
        <v>106</v>
      </c>
      <c r="Q21" s="205"/>
      <c r="R21" s="206"/>
      <c r="S21" s="207" t="s">
        <v>107</v>
      </c>
      <c r="T21" s="208"/>
      <c r="U21" s="209"/>
      <c r="V21" s="204" t="s">
        <v>104</v>
      </c>
      <c r="W21" s="205"/>
      <c r="X21" s="206"/>
      <c r="Y21" s="207" t="s">
        <v>105</v>
      </c>
      <c r="Z21" s="208"/>
      <c r="AA21" s="209"/>
      <c r="AB21" s="162"/>
      <c r="AC21" s="162"/>
      <c r="AD21" s="162"/>
      <c r="AE21" s="162"/>
      <c r="AF21" s="162"/>
      <c r="AG21" s="162"/>
      <c r="AH21" s="162"/>
      <c r="AI21" s="162"/>
      <c r="AJ21" s="162"/>
      <c r="AK21" s="162"/>
      <c r="AL21" s="162"/>
      <c r="AM21" s="162"/>
      <c r="AN21" s="162"/>
      <c r="AO21" s="162"/>
      <c r="AP21" s="162"/>
      <c r="AQ21" s="162"/>
      <c r="AR21" s="162"/>
      <c r="AS21" s="162"/>
      <c r="AT21" s="162"/>
      <c r="AX21" s="30" t="s">
        <v>84</v>
      </c>
    </row>
    <row r="22" spans="2:50" ht="54.75" customHeight="1" thickBot="1" thickTop="1">
      <c r="B22" s="592"/>
      <c r="C22" s="200"/>
      <c r="D22" s="191"/>
      <c r="E22" s="198"/>
      <c r="F22" s="199"/>
      <c r="G22" s="199"/>
      <c r="H22" s="199"/>
      <c r="I22" s="200"/>
      <c r="J22" s="567">
        <v>7215</v>
      </c>
      <c r="K22" s="568"/>
      <c r="L22" s="569"/>
      <c r="M22" s="570">
        <f>(7215/18322)*100</f>
        <v>39.37888876760179</v>
      </c>
      <c r="N22" s="571"/>
      <c r="O22" s="572"/>
      <c r="P22" s="567">
        <v>6800</v>
      </c>
      <c r="Q22" s="568"/>
      <c r="R22" s="569"/>
      <c r="S22" s="570">
        <f>((6800)/(6822+5436+6064))*100</f>
        <v>37.11385219954153</v>
      </c>
      <c r="T22" s="571"/>
      <c r="U22" s="572"/>
      <c r="V22" s="567">
        <v>7368</v>
      </c>
      <c r="W22" s="568"/>
      <c r="X22" s="569"/>
      <c r="Y22" s="570">
        <f>((7368)/(6668+5303+6256))*100</f>
        <v>40.423547484501015</v>
      </c>
      <c r="Z22" s="571"/>
      <c r="AA22" s="572"/>
      <c r="AB22" s="110"/>
      <c r="AC22" s="110"/>
      <c r="AD22" s="110"/>
      <c r="AE22" s="110"/>
      <c r="AF22" s="110"/>
      <c r="AG22" s="110"/>
      <c r="AH22" s="110"/>
      <c r="AI22" s="110"/>
      <c r="AJ22" s="110"/>
      <c r="AK22" s="110"/>
      <c r="AL22" s="110"/>
      <c r="AM22" s="110"/>
      <c r="AN22" s="110"/>
      <c r="AO22" s="110"/>
      <c r="AP22" s="110"/>
      <c r="AQ22" s="110"/>
      <c r="AR22" s="110"/>
      <c r="AS22" s="110"/>
      <c r="AT22" s="110"/>
      <c r="AX22" s="30" t="s">
        <v>85</v>
      </c>
    </row>
    <row r="23" spans="2:50" ht="47.25" customHeight="1" thickBot="1" thickTop="1">
      <c r="B23" s="111" t="s">
        <v>221</v>
      </c>
      <c r="C23" s="593"/>
      <c r="D23" s="594"/>
      <c r="E23" s="594"/>
      <c r="F23" s="594"/>
      <c r="G23" s="594"/>
      <c r="H23" s="594"/>
      <c r="I23" s="594"/>
      <c r="J23" s="594"/>
      <c r="K23" s="594"/>
      <c r="L23" s="594"/>
      <c r="M23" s="594"/>
      <c r="N23" s="594"/>
      <c r="O23" s="594"/>
      <c r="P23" s="594"/>
      <c r="Q23" s="594"/>
      <c r="R23" s="594"/>
      <c r="S23" s="594"/>
      <c r="T23" s="594"/>
      <c r="U23" s="594"/>
      <c r="V23" s="594"/>
      <c r="W23" s="594"/>
      <c r="X23" s="594"/>
      <c r="Y23" s="594"/>
      <c r="Z23" s="594"/>
      <c r="AA23" s="595"/>
      <c r="AB23" s="112"/>
      <c r="AC23" s="112"/>
      <c r="AD23" s="112"/>
      <c r="AE23" s="112"/>
      <c r="AF23" s="112"/>
      <c r="AG23" s="112"/>
      <c r="AH23" s="112"/>
      <c r="AI23" s="112"/>
      <c r="AJ23" s="112"/>
      <c r="AK23" s="112"/>
      <c r="AL23" s="112"/>
      <c r="AM23" s="112"/>
      <c r="AN23" s="112"/>
      <c r="AO23" s="112"/>
      <c r="AP23" s="112"/>
      <c r="AQ23" s="112"/>
      <c r="AR23" s="112"/>
      <c r="AS23" s="112"/>
      <c r="AT23" s="112"/>
      <c r="AX23" s="30" t="s">
        <v>86</v>
      </c>
    </row>
    <row r="24" spans="2:50" ht="17.25" thickBot="1" thickTop="1">
      <c r="B24" s="353" t="s">
        <v>217</v>
      </c>
      <c r="C24" s="354"/>
      <c r="D24" s="354"/>
      <c r="E24" s="354"/>
      <c r="F24" s="355"/>
      <c r="G24" s="355"/>
      <c r="H24" s="355"/>
      <c r="I24" s="355"/>
      <c r="J24" s="355"/>
      <c r="K24" s="355"/>
      <c r="L24" s="355"/>
      <c r="M24" s="355"/>
      <c r="N24" s="355"/>
      <c r="O24" s="355"/>
      <c r="P24" s="355"/>
      <c r="Q24" s="355"/>
      <c r="R24" s="355"/>
      <c r="S24" s="355"/>
      <c r="T24" s="355"/>
      <c r="U24" s="355"/>
      <c r="V24" s="355"/>
      <c r="W24" s="355"/>
      <c r="X24" s="355"/>
      <c r="Y24" s="354"/>
      <c r="Z24" s="354"/>
      <c r="AA24" s="356"/>
      <c r="AB24" s="62"/>
      <c r="AC24" s="62"/>
      <c r="AD24" s="62"/>
      <c r="AE24" s="62"/>
      <c r="AF24" s="62"/>
      <c r="AG24" s="62"/>
      <c r="AH24" s="62"/>
      <c r="AI24" s="62"/>
      <c r="AJ24" s="62"/>
      <c r="AK24" s="62"/>
      <c r="AL24" s="62"/>
      <c r="AM24" s="62"/>
      <c r="AN24" s="62"/>
      <c r="AO24" s="62"/>
      <c r="AP24" s="62"/>
      <c r="AQ24" s="62"/>
      <c r="AR24" s="62"/>
      <c r="AS24" s="62"/>
      <c r="AT24" s="62"/>
      <c r="AX24" s="30" t="s">
        <v>87</v>
      </c>
    </row>
    <row r="25" spans="2:46" ht="29.25" customHeight="1" thickTop="1">
      <c r="B25" s="539" t="s">
        <v>74</v>
      </c>
      <c r="C25" s="535"/>
      <c r="D25" s="361" t="s">
        <v>75</v>
      </c>
      <c r="E25" s="360" t="s">
        <v>76</v>
      </c>
      <c r="F25" s="316" t="s">
        <v>212</v>
      </c>
      <c r="G25" s="317"/>
      <c r="H25" s="317"/>
      <c r="I25" s="317"/>
      <c r="J25" s="317"/>
      <c r="K25" s="317"/>
      <c r="L25" s="317"/>
      <c r="M25" s="317"/>
      <c r="N25" s="317"/>
      <c r="O25" s="317"/>
      <c r="P25" s="317"/>
      <c r="Q25" s="318"/>
      <c r="R25" s="229" t="s">
        <v>218</v>
      </c>
      <c r="S25" s="230"/>
      <c r="T25" s="230"/>
      <c r="U25" s="230"/>
      <c r="V25" s="230"/>
      <c r="W25" s="230"/>
      <c r="X25" s="231"/>
      <c r="Y25" s="230" t="s">
        <v>219</v>
      </c>
      <c r="Z25" s="230"/>
      <c r="AA25" s="231"/>
      <c r="AB25" s="122"/>
      <c r="AC25" s="122"/>
      <c r="AD25" s="122"/>
      <c r="AE25" s="122"/>
      <c r="AF25" s="122"/>
      <c r="AG25" s="122"/>
      <c r="AH25" s="122"/>
      <c r="AI25" s="122"/>
      <c r="AJ25" s="122"/>
      <c r="AK25" s="122"/>
      <c r="AL25" s="122"/>
      <c r="AM25" s="122"/>
      <c r="AN25" s="122"/>
      <c r="AO25" s="122"/>
      <c r="AP25" s="122"/>
      <c r="AQ25" s="122"/>
      <c r="AR25" s="122"/>
      <c r="AS25" s="122"/>
      <c r="AT25" s="122"/>
    </row>
    <row r="26" spans="2:46" ht="15">
      <c r="B26" s="540"/>
      <c r="C26" s="537"/>
      <c r="D26" s="362"/>
      <c r="E26" s="360"/>
      <c r="F26" s="328">
        <v>1</v>
      </c>
      <c r="G26" s="329"/>
      <c r="H26" s="329"/>
      <c r="I26" s="330"/>
      <c r="J26" s="328">
        <v>2</v>
      </c>
      <c r="K26" s="329"/>
      <c r="L26" s="329"/>
      <c r="M26" s="330"/>
      <c r="N26" s="328">
        <v>3</v>
      </c>
      <c r="O26" s="329"/>
      <c r="P26" s="329"/>
      <c r="Q26" s="330"/>
      <c r="R26" s="319"/>
      <c r="S26" s="320"/>
      <c r="T26" s="320"/>
      <c r="U26" s="320"/>
      <c r="V26" s="320"/>
      <c r="W26" s="320"/>
      <c r="X26" s="321"/>
      <c r="Y26" s="320"/>
      <c r="Z26" s="320"/>
      <c r="AA26" s="321"/>
      <c r="AB26" s="122"/>
      <c r="AC26" s="122"/>
      <c r="AD26" s="122"/>
      <c r="AE26" s="122"/>
      <c r="AF26" s="122"/>
      <c r="AG26" s="122"/>
      <c r="AH26" s="122"/>
      <c r="AI26" s="122"/>
      <c r="AJ26" s="122"/>
      <c r="AK26" s="122"/>
      <c r="AL26" s="122"/>
      <c r="AM26" s="122"/>
      <c r="AN26" s="122"/>
      <c r="AO26" s="122"/>
      <c r="AP26" s="122"/>
      <c r="AQ26" s="122"/>
      <c r="AR26" s="122"/>
      <c r="AS26" s="122"/>
      <c r="AT26" s="122"/>
    </row>
    <row r="27" spans="2:46" ht="15.75" thickBot="1">
      <c r="B27" s="541"/>
      <c r="C27" s="346"/>
      <c r="D27" s="363"/>
      <c r="E27" s="360"/>
      <c r="F27" s="350" t="s">
        <v>77</v>
      </c>
      <c r="G27" s="351"/>
      <c r="H27" s="350" t="s">
        <v>78</v>
      </c>
      <c r="I27" s="351"/>
      <c r="J27" s="350" t="s">
        <v>77</v>
      </c>
      <c r="K27" s="351"/>
      <c r="L27" s="350" t="s">
        <v>78</v>
      </c>
      <c r="M27" s="351"/>
      <c r="N27" s="350" t="s">
        <v>77</v>
      </c>
      <c r="O27" s="352"/>
      <c r="P27" s="350" t="s">
        <v>78</v>
      </c>
      <c r="Q27" s="351"/>
      <c r="R27" s="232"/>
      <c r="S27" s="233"/>
      <c r="T27" s="233"/>
      <c r="U27" s="233"/>
      <c r="V27" s="233"/>
      <c r="W27" s="233"/>
      <c r="X27" s="234"/>
      <c r="Y27" s="291"/>
      <c r="Z27" s="291"/>
      <c r="AA27" s="292"/>
      <c r="AB27" s="122"/>
      <c r="AC27" s="122"/>
      <c r="AD27" s="122"/>
      <c r="AE27" s="122"/>
      <c r="AF27" s="122"/>
      <c r="AG27" s="122"/>
      <c r="AH27" s="122"/>
      <c r="AI27" s="122"/>
      <c r="AJ27" s="122"/>
      <c r="AK27" s="122"/>
      <c r="AL27" s="122"/>
      <c r="AM27" s="122"/>
      <c r="AN27" s="122"/>
      <c r="AO27" s="122"/>
      <c r="AP27" s="122"/>
      <c r="AQ27" s="122"/>
      <c r="AR27" s="122"/>
      <c r="AS27" s="122"/>
      <c r="AT27" s="122"/>
    </row>
    <row r="28" spans="2:46" ht="15.75" thickTop="1">
      <c r="B28" s="293"/>
      <c r="C28" s="294"/>
      <c r="D28" s="120"/>
      <c r="E28" s="118"/>
      <c r="F28" s="29" t="s">
        <v>79</v>
      </c>
      <c r="G28" s="29" t="s">
        <v>4</v>
      </c>
      <c r="H28" s="29" t="s">
        <v>79</v>
      </c>
      <c r="I28" s="29" t="s">
        <v>4</v>
      </c>
      <c r="J28" s="29" t="s">
        <v>79</v>
      </c>
      <c r="K28" s="29" t="s">
        <v>4</v>
      </c>
      <c r="L28" s="29" t="s">
        <v>79</v>
      </c>
      <c r="M28" s="29" t="s">
        <v>4</v>
      </c>
      <c r="N28" s="29" t="s">
        <v>79</v>
      </c>
      <c r="O28" s="29" t="s">
        <v>4</v>
      </c>
      <c r="P28" s="29" t="s">
        <v>79</v>
      </c>
      <c r="Q28" s="29" t="s">
        <v>4</v>
      </c>
      <c r="R28" s="344"/>
      <c r="S28" s="345"/>
      <c r="T28" s="345"/>
      <c r="U28" s="345"/>
      <c r="V28" s="345"/>
      <c r="W28" s="345"/>
      <c r="X28" s="346"/>
      <c r="Y28" s="295"/>
      <c r="Z28" s="486"/>
      <c r="AA28" s="347"/>
      <c r="AB28" s="63"/>
      <c r="AC28" s="63"/>
      <c r="AD28" s="63"/>
      <c r="AE28" s="63"/>
      <c r="AF28" s="63"/>
      <c r="AG28" s="63"/>
      <c r="AH28" s="63"/>
      <c r="AI28" s="63"/>
      <c r="AJ28" s="63"/>
      <c r="AK28" s="63"/>
      <c r="AL28" s="63"/>
      <c r="AM28" s="63"/>
      <c r="AN28" s="63"/>
      <c r="AO28" s="63"/>
      <c r="AP28" s="63"/>
      <c r="AQ28" s="63"/>
      <c r="AR28" s="63"/>
      <c r="AS28" s="63"/>
      <c r="AT28" s="63"/>
    </row>
    <row r="29" spans="2:46" ht="78" customHeight="1">
      <c r="B29" s="248" t="s">
        <v>293</v>
      </c>
      <c r="C29" s="249"/>
      <c r="D29" s="159" t="s">
        <v>294</v>
      </c>
      <c r="E29" s="185">
        <v>1</v>
      </c>
      <c r="F29" s="185"/>
      <c r="G29" s="185"/>
      <c r="H29" s="185">
        <v>1</v>
      </c>
      <c r="I29" s="185">
        <v>100</v>
      </c>
      <c r="J29" s="185"/>
      <c r="K29" s="185"/>
      <c r="L29" s="185"/>
      <c r="M29" s="185"/>
      <c r="N29" s="185">
        <v>1</v>
      </c>
      <c r="O29" s="185">
        <v>100</v>
      </c>
      <c r="P29" s="185"/>
      <c r="Q29" s="185"/>
      <c r="R29" s="222" t="s">
        <v>326</v>
      </c>
      <c r="S29" s="223"/>
      <c r="T29" s="223"/>
      <c r="U29" s="223"/>
      <c r="V29" s="223"/>
      <c r="W29" s="223"/>
      <c r="X29" s="224"/>
      <c r="Y29" s="473" t="s">
        <v>258</v>
      </c>
      <c r="Z29" s="573"/>
      <c r="AA29" s="474"/>
      <c r="AB29" s="1"/>
      <c r="AC29" s="1"/>
      <c r="AD29" s="1"/>
      <c r="AE29" s="1"/>
      <c r="AF29" s="1"/>
      <c r="AG29" s="1"/>
      <c r="AH29" s="1"/>
      <c r="AI29" s="1"/>
      <c r="AJ29" s="1"/>
      <c r="AK29" s="1"/>
      <c r="AL29" s="1"/>
      <c r="AM29" s="1"/>
      <c r="AN29" s="1"/>
      <c r="AO29" s="1"/>
      <c r="AP29" s="1"/>
      <c r="AQ29" s="1"/>
      <c r="AR29" s="1"/>
      <c r="AS29" s="1"/>
      <c r="AT29" s="1"/>
    </row>
    <row r="30" spans="2:46" ht="105.75" customHeight="1">
      <c r="B30" s="248" t="s">
        <v>320</v>
      </c>
      <c r="C30" s="249"/>
      <c r="D30" s="159" t="s">
        <v>319</v>
      </c>
      <c r="E30" s="185">
        <v>1</v>
      </c>
      <c r="F30" s="185"/>
      <c r="G30" s="185"/>
      <c r="H30" s="185">
        <v>1</v>
      </c>
      <c r="I30" s="185">
        <v>100</v>
      </c>
      <c r="J30" s="185"/>
      <c r="K30" s="185"/>
      <c r="L30" s="185"/>
      <c r="M30" s="185"/>
      <c r="N30" s="185">
        <v>1</v>
      </c>
      <c r="O30" s="185">
        <v>100</v>
      </c>
      <c r="P30" s="185"/>
      <c r="Q30" s="185"/>
      <c r="R30" s="222" t="s">
        <v>327</v>
      </c>
      <c r="S30" s="223"/>
      <c r="T30" s="223"/>
      <c r="U30" s="223"/>
      <c r="V30" s="223"/>
      <c r="W30" s="223"/>
      <c r="X30" s="224"/>
      <c r="Y30" s="473" t="s">
        <v>258</v>
      </c>
      <c r="Z30" s="573"/>
      <c r="AA30" s="474"/>
      <c r="AB30" s="157"/>
      <c r="AC30" s="186"/>
      <c r="AD30" s="157"/>
      <c r="AE30" s="157"/>
      <c r="AF30" s="157"/>
      <c r="AG30" s="157"/>
      <c r="AH30" s="157"/>
      <c r="AI30" s="157"/>
      <c r="AJ30" s="157"/>
      <c r="AK30" s="157"/>
      <c r="AL30" s="157"/>
      <c r="AM30" s="157"/>
      <c r="AN30" s="157"/>
      <c r="AO30" s="157"/>
      <c r="AP30" s="157"/>
      <c r="AQ30" s="157"/>
      <c r="AR30" s="157"/>
      <c r="AS30" s="157"/>
      <c r="AT30" s="157"/>
    </row>
    <row r="31" spans="2:46" ht="78" customHeight="1">
      <c r="B31" s="405"/>
      <c r="C31" s="378"/>
      <c r="D31" s="131"/>
      <c r="E31" s="132"/>
      <c r="F31" s="4"/>
      <c r="G31" s="4"/>
      <c r="H31" s="4"/>
      <c r="I31" s="4"/>
      <c r="J31" s="4"/>
      <c r="K31" s="4"/>
      <c r="L31" s="4"/>
      <c r="M31" s="4"/>
      <c r="N31" s="4"/>
      <c r="O31" s="4"/>
      <c r="P31" s="4"/>
      <c r="Q31" s="4"/>
      <c r="R31" s="379"/>
      <c r="S31" s="380"/>
      <c r="T31" s="380"/>
      <c r="U31" s="380"/>
      <c r="V31" s="380"/>
      <c r="W31" s="380"/>
      <c r="X31" s="381"/>
      <c r="Y31" s="379"/>
      <c r="Z31" s="380"/>
      <c r="AA31" s="406"/>
      <c r="AB31" s="133"/>
      <c r="AC31" s="133"/>
      <c r="AD31" s="133"/>
      <c r="AE31" s="133"/>
      <c r="AF31" s="133"/>
      <c r="AG31" s="133"/>
      <c r="AH31" s="133"/>
      <c r="AI31" s="133"/>
      <c r="AJ31" s="133"/>
      <c r="AK31" s="133"/>
      <c r="AL31" s="133"/>
      <c r="AM31" s="133"/>
      <c r="AN31" s="133"/>
      <c r="AO31" s="133"/>
      <c r="AP31" s="133"/>
      <c r="AQ31" s="133"/>
      <c r="AR31" s="133"/>
      <c r="AS31" s="133"/>
      <c r="AT31" s="133"/>
    </row>
    <row r="32" spans="2:46" ht="78" customHeight="1">
      <c r="B32" s="405"/>
      <c r="C32" s="378"/>
      <c r="D32" s="131"/>
      <c r="E32" s="132"/>
      <c r="F32" s="4"/>
      <c r="G32" s="4"/>
      <c r="H32" s="4"/>
      <c r="I32" s="4"/>
      <c r="J32" s="4"/>
      <c r="K32" s="4"/>
      <c r="L32" s="4"/>
      <c r="M32" s="4"/>
      <c r="N32" s="4"/>
      <c r="O32" s="4"/>
      <c r="P32" s="4"/>
      <c r="Q32" s="4"/>
      <c r="R32" s="379"/>
      <c r="S32" s="380"/>
      <c r="T32" s="380"/>
      <c r="U32" s="380"/>
      <c r="V32" s="380"/>
      <c r="W32" s="380"/>
      <c r="X32" s="381"/>
      <c r="Y32" s="379"/>
      <c r="Z32" s="380"/>
      <c r="AA32" s="406"/>
      <c r="AB32" s="133"/>
      <c r="AC32" s="133"/>
      <c r="AD32" s="133"/>
      <c r="AE32" s="133"/>
      <c r="AF32" s="133"/>
      <c r="AG32" s="133"/>
      <c r="AH32" s="133"/>
      <c r="AI32" s="133"/>
      <c r="AJ32" s="133"/>
      <c r="AK32" s="133"/>
      <c r="AL32" s="133"/>
      <c r="AM32" s="133"/>
      <c r="AN32" s="133"/>
      <c r="AO32" s="133"/>
      <c r="AP32" s="133"/>
      <c r="AQ32" s="133"/>
      <c r="AR32" s="133"/>
      <c r="AS32" s="133"/>
      <c r="AT32" s="133"/>
    </row>
    <row r="33" spans="2:46" ht="78" customHeight="1" thickBot="1">
      <c r="B33" s="579"/>
      <c r="C33" s="580"/>
      <c r="D33" s="130"/>
      <c r="E33" s="130"/>
      <c r="F33" s="31"/>
      <c r="G33" s="31"/>
      <c r="H33" s="31"/>
      <c r="I33" s="31"/>
      <c r="J33" s="31"/>
      <c r="K33" s="31"/>
      <c r="L33" s="31"/>
      <c r="M33" s="31"/>
      <c r="N33" s="31"/>
      <c r="O33" s="31"/>
      <c r="P33" s="31"/>
      <c r="Q33" s="31"/>
      <c r="R33" s="384"/>
      <c r="S33" s="385"/>
      <c r="T33" s="385"/>
      <c r="U33" s="385"/>
      <c r="V33" s="385"/>
      <c r="W33" s="385"/>
      <c r="X33" s="386"/>
      <c r="Y33" s="384"/>
      <c r="Z33" s="385"/>
      <c r="AA33" s="387"/>
      <c r="AB33" s="133"/>
      <c r="AC33" s="133"/>
      <c r="AD33" s="133"/>
      <c r="AE33" s="133"/>
      <c r="AF33" s="133"/>
      <c r="AG33" s="133"/>
      <c r="AH33" s="133"/>
      <c r="AI33" s="133"/>
      <c r="AJ33" s="133"/>
      <c r="AK33" s="133"/>
      <c r="AL33" s="133"/>
      <c r="AM33" s="133"/>
      <c r="AN33" s="133"/>
      <c r="AO33" s="133"/>
      <c r="AP33" s="133"/>
      <c r="AQ33" s="133"/>
      <c r="AR33" s="133"/>
      <c r="AS33" s="133"/>
      <c r="AT33" s="133"/>
    </row>
    <row r="34" spans="2:46" ht="15.75" customHeight="1" thickBot="1">
      <c r="B34" s="416" t="s">
        <v>220</v>
      </c>
      <c r="C34" s="417"/>
      <c r="D34" s="417"/>
      <c r="E34" s="417"/>
      <c r="F34" s="417"/>
      <c r="G34" s="417"/>
      <c r="H34" s="417"/>
      <c r="I34" s="417"/>
      <c r="J34" s="417"/>
      <c r="K34" s="417"/>
      <c r="L34" s="417"/>
      <c r="M34" s="417"/>
      <c r="N34" s="417"/>
      <c r="O34" s="417"/>
      <c r="P34" s="417"/>
      <c r="Q34" s="417"/>
      <c r="R34" s="417"/>
      <c r="S34" s="417"/>
      <c r="T34" s="417"/>
      <c r="U34" s="417"/>
      <c r="V34" s="417"/>
      <c r="W34" s="417"/>
      <c r="X34" s="417"/>
      <c r="Y34" s="417"/>
      <c r="Z34" s="417"/>
      <c r="AA34" s="418"/>
      <c r="AB34" s="65"/>
      <c r="AC34" s="65"/>
      <c r="AD34" s="65"/>
      <c r="AE34" s="65"/>
      <c r="AF34" s="65"/>
      <c r="AG34" s="65"/>
      <c r="AH34" s="65"/>
      <c r="AI34" s="65"/>
      <c r="AJ34" s="65"/>
      <c r="AK34" s="65"/>
      <c r="AL34" s="65"/>
      <c r="AM34" s="65"/>
      <c r="AN34" s="65"/>
      <c r="AO34" s="65"/>
      <c r="AP34" s="65"/>
      <c r="AQ34" s="65"/>
      <c r="AR34" s="65"/>
      <c r="AS34" s="65"/>
      <c r="AT34" s="65"/>
    </row>
    <row r="35" spans="2:46" ht="77.25" customHeight="1" thickBot="1">
      <c r="B35" s="241"/>
      <c r="C35" s="24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3"/>
      <c r="AB35" s="66"/>
      <c r="AC35" s="66"/>
      <c r="AD35" s="66"/>
      <c r="AE35" s="66"/>
      <c r="AF35" s="66"/>
      <c r="AG35" s="66"/>
      <c r="AH35" s="66"/>
      <c r="AI35" s="66"/>
      <c r="AJ35" s="66"/>
      <c r="AK35" s="66"/>
      <c r="AL35" s="66"/>
      <c r="AM35" s="66"/>
      <c r="AN35" s="66"/>
      <c r="AO35" s="66"/>
      <c r="AP35" s="66"/>
      <c r="AQ35" s="66"/>
      <c r="AR35" s="66"/>
      <c r="AS35" s="66"/>
      <c r="AT35" s="66"/>
    </row>
    <row r="36" spans="2:46" ht="22.5" customHeight="1">
      <c r="B36" s="18"/>
      <c r="C36" s="6"/>
      <c r="D36" s="6"/>
      <c r="E36" s="6"/>
      <c r="F36" s="6"/>
      <c r="G36" s="6"/>
      <c r="H36" s="6"/>
      <c r="I36" s="6"/>
      <c r="J36" s="6"/>
      <c r="K36" s="6"/>
      <c r="L36" s="6"/>
      <c r="M36" s="6"/>
      <c r="N36" s="6"/>
      <c r="O36" s="6"/>
      <c r="P36" s="6"/>
      <c r="Q36" s="6"/>
      <c r="R36" s="6"/>
      <c r="S36" s="6"/>
      <c r="T36" s="6"/>
      <c r="U36" s="6"/>
      <c r="V36" s="6"/>
      <c r="W36" s="6"/>
      <c r="X36" s="6"/>
      <c r="Y36" s="6"/>
      <c r="Z36" s="6"/>
      <c r="AA36" s="19"/>
      <c r="AB36" s="6"/>
      <c r="AC36" s="6"/>
      <c r="AD36" s="6"/>
      <c r="AE36" s="6"/>
      <c r="AF36" s="6"/>
      <c r="AG36" s="6"/>
      <c r="AH36" s="6"/>
      <c r="AI36" s="6"/>
      <c r="AJ36" s="6"/>
      <c r="AK36" s="6"/>
      <c r="AL36" s="6"/>
      <c r="AM36" s="6"/>
      <c r="AN36" s="6"/>
      <c r="AO36" s="6"/>
      <c r="AP36" s="6"/>
      <c r="AQ36" s="6"/>
      <c r="AR36" s="6"/>
      <c r="AS36" s="6"/>
      <c r="AT36" s="6"/>
    </row>
    <row r="37" spans="2:46" ht="22.5" customHeight="1">
      <c r="B37" s="261" t="s">
        <v>236</v>
      </c>
      <c r="C37" s="262"/>
      <c r="D37" s="262"/>
      <c r="E37" s="262"/>
      <c r="F37" s="6"/>
      <c r="G37" s="6"/>
      <c r="H37" s="6"/>
      <c r="I37" s="6"/>
      <c r="J37" s="6"/>
      <c r="K37" s="6"/>
      <c r="L37" s="6"/>
      <c r="M37" s="6"/>
      <c r="N37" s="6"/>
      <c r="O37" s="6"/>
      <c r="P37" s="262"/>
      <c r="Q37" s="262"/>
      <c r="R37" s="262"/>
      <c r="S37" s="262"/>
      <c r="T37" s="262"/>
      <c r="U37" s="262"/>
      <c r="V37" s="262"/>
      <c r="W37" s="262"/>
      <c r="X37" s="262"/>
      <c r="Y37" s="262"/>
      <c r="Z37" s="262"/>
      <c r="AA37" s="263"/>
      <c r="AB37" s="6"/>
      <c r="AC37" s="6"/>
      <c r="AD37" s="6"/>
      <c r="AE37" s="6"/>
      <c r="AF37" s="6"/>
      <c r="AG37" s="6"/>
      <c r="AH37" s="6"/>
      <c r="AI37" s="6"/>
      <c r="AJ37" s="6"/>
      <c r="AK37" s="6"/>
      <c r="AL37" s="6"/>
      <c r="AM37" s="6"/>
      <c r="AN37" s="6"/>
      <c r="AO37" s="6"/>
      <c r="AP37" s="6"/>
      <c r="AQ37" s="6"/>
      <c r="AR37" s="6"/>
      <c r="AS37" s="6"/>
      <c r="AT37" s="6"/>
    </row>
    <row r="38" spans="2:46" ht="15" customHeight="1">
      <c r="B38" s="244" t="s">
        <v>237</v>
      </c>
      <c r="C38" s="245"/>
      <c r="D38" s="245"/>
      <c r="E38" s="245"/>
      <c r="F38" s="6"/>
      <c r="G38" s="6"/>
      <c r="H38" s="6"/>
      <c r="I38" s="6"/>
      <c r="J38" s="6"/>
      <c r="K38" s="6"/>
      <c r="L38" s="6"/>
      <c r="M38" s="6"/>
      <c r="N38" s="6"/>
      <c r="O38" s="6"/>
      <c r="P38" s="246"/>
      <c r="Q38" s="246"/>
      <c r="R38" s="246"/>
      <c r="S38" s="246"/>
      <c r="T38" s="246"/>
      <c r="U38" s="246"/>
      <c r="V38" s="246"/>
      <c r="W38" s="246"/>
      <c r="X38" s="246"/>
      <c r="Y38" s="246"/>
      <c r="Z38" s="246"/>
      <c r="AA38" s="247"/>
      <c r="AB38" s="119"/>
      <c r="AC38" s="119"/>
      <c r="AD38" s="119"/>
      <c r="AE38" s="119"/>
      <c r="AF38" s="119"/>
      <c r="AG38" s="119"/>
      <c r="AH38" s="119"/>
      <c r="AI38" s="119"/>
      <c r="AJ38" s="119"/>
      <c r="AK38" s="119"/>
      <c r="AL38" s="119"/>
      <c r="AM38" s="119"/>
      <c r="AN38" s="119"/>
      <c r="AO38" s="119"/>
      <c r="AP38" s="119"/>
      <c r="AQ38" s="119"/>
      <c r="AR38" s="119"/>
      <c r="AS38" s="119"/>
      <c r="AT38" s="119"/>
    </row>
    <row r="39" spans="2:46" ht="15">
      <c r="B39" s="136"/>
      <c r="C39" s="137"/>
      <c r="D39" s="137"/>
      <c r="E39" s="137"/>
      <c r="F39" s="6"/>
      <c r="G39" s="6"/>
      <c r="H39" s="6"/>
      <c r="I39" s="6"/>
      <c r="J39" s="6"/>
      <c r="K39" s="6"/>
      <c r="L39" s="6"/>
      <c r="M39" s="6"/>
      <c r="N39" s="6"/>
      <c r="O39" s="6"/>
      <c r="P39" s="138"/>
      <c r="Q39" s="138"/>
      <c r="R39" s="138"/>
      <c r="S39" s="138"/>
      <c r="T39" s="138"/>
      <c r="U39" s="138"/>
      <c r="V39" s="138"/>
      <c r="W39" s="138"/>
      <c r="X39" s="138"/>
      <c r="Y39" s="138"/>
      <c r="Z39" s="138"/>
      <c r="AA39" s="139"/>
      <c r="AB39" s="138"/>
      <c r="AC39" s="138"/>
      <c r="AD39" s="138"/>
      <c r="AE39" s="138"/>
      <c r="AF39" s="138"/>
      <c r="AG39" s="138"/>
      <c r="AH39" s="138"/>
      <c r="AI39" s="138"/>
      <c r="AJ39" s="138"/>
      <c r="AK39" s="138"/>
      <c r="AL39" s="138"/>
      <c r="AM39" s="138"/>
      <c r="AN39" s="138"/>
      <c r="AO39" s="138"/>
      <c r="AP39" s="138"/>
      <c r="AQ39" s="138"/>
      <c r="AR39" s="138"/>
      <c r="AS39" s="138"/>
      <c r="AT39" s="138"/>
    </row>
    <row r="40" spans="2:46" ht="8.25" customHeight="1" thickBot="1">
      <c r="B40" s="32"/>
      <c r="C40" s="33"/>
      <c r="D40" s="33"/>
      <c r="E40" s="33"/>
      <c r="F40" s="33"/>
      <c r="G40" s="33"/>
      <c r="H40" s="33"/>
      <c r="I40" s="33"/>
      <c r="J40" s="33"/>
      <c r="K40" s="33"/>
      <c r="L40" s="33"/>
      <c r="M40" s="33"/>
      <c r="N40" s="33"/>
      <c r="O40" s="33"/>
      <c r="P40" s="33"/>
      <c r="Q40" s="33"/>
      <c r="R40" s="33"/>
      <c r="S40" s="33"/>
      <c r="T40" s="33"/>
      <c r="U40" s="33"/>
      <c r="V40" s="33"/>
      <c r="W40" s="33"/>
      <c r="X40" s="33"/>
      <c r="Y40" s="33"/>
      <c r="Z40" s="33"/>
      <c r="AA40" s="34"/>
      <c r="AB40" s="6"/>
      <c r="AC40" s="6"/>
      <c r="AD40" s="6"/>
      <c r="AE40" s="6"/>
      <c r="AF40" s="6"/>
      <c r="AG40" s="6"/>
      <c r="AH40" s="6"/>
      <c r="AI40" s="6"/>
      <c r="AJ40" s="6"/>
      <c r="AK40" s="6"/>
      <c r="AL40" s="6"/>
      <c r="AM40" s="6"/>
      <c r="AN40" s="6"/>
      <c r="AO40" s="6"/>
      <c r="AP40" s="6"/>
      <c r="AQ40" s="6"/>
      <c r="AR40" s="6"/>
      <c r="AS40" s="6"/>
      <c r="AT40" s="6"/>
    </row>
    <row r="41" spans="2:46" ht="15.75" thickTop="1">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6"/>
      <c r="AC41" s="6"/>
      <c r="AD41" s="6"/>
      <c r="AE41" s="6"/>
      <c r="AF41" s="6"/>
      <c r="AG41" s="6"/>
      <c r="AH41" s="6"/>
      <c r="AI41" s="6"/>
      <c r="AJ41" s="6"/>
      <c r="AK41" s="6"/>
      <c r="AL41" s="6"/>
      <c r="AM41" s="6"/>
      <c r="AN41" s="6"/>
      <c r="AO41" s="6"/>
      <c r="AP41" s="6"/>
      <c r="AQ41" s="6"/>
      <c r="AR41" s="6"/>
      <c r="AS41" s="6"/>
      <c r="AT41" s="6"/>
    </row>
    <row r="42" spans="2:46" ht="6" customHeight="1" thickBot="1">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6"/>
      <c r="AC42" s="6"/>
      <c r="AD42" s="6"/>
      <c r="AE42" s="6"/>
      <c r="AF42" s="6"/>
      <c r="AG42" s="6"/>
      <c r="AH42" s="6"/>
      <c r="AI42" s="6"/>
      <c r="AJ42" s="6"/>
      <c r="AK42" s="6"/>
      <c r="AL42" s="6"/>
      <c r="AM42" s="6"/>
      <c r="AN42" s="6"/>
      <c r="AO42" s="6"/>
      <c r="AP42" s="6"/>
      <c r="AQ42" s="6"/>
      <c r="AR42" s="6"/>
      <c r="AS42" s="6"/>
      <c r="AT42" s="6"/>
    </row>
    <row r="43" spans="2:46" ht="15.75" thickTop="1">
      <c r="B43" s="267" t="s">
        <v>248</v>
      </c>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9"/>
      <c r="AB43" s="16"/>
      <c r="AC43" s="16"/>
      <c r="AD43" s="16"/>
      <c r="AE43" s="16"/>
      <c r="AF43" s="16"/>
      <c r="AG43" s="16"/>
      <c r="AH43" s="16"/>
      <c r="AI43" s="16"/>
      <c r="AJ43" s="16"/>
      <c r="AK43" s="16"/>
      <c r="AL43" s="16"/>
      <c r="AM43" s="16"/>
      <c r="AN43" s="16"/>
      <c r="AO43" s="16"/>
      <c r="AP43" s="16"/>
      <c r="AQ43" s="16"/>
      <c r="AR43" s="16"/>
      <c r="AS43" s="16"/>
      <c r="AT43" s="16"/>
    </row>
    <row r="44" spans="2:46" ht="15">
      <c r="B44" s="15"/>
      <c r="C44" s="16"/>
      <c r="D44" s="16"/>
      <c r="E44" s="16"/>
      <c r="F44" s="16"/>
      <c r="G44" s="16"/>
      <c r="H44" s="16"/>
      <c r="I44" s="16"/>
      <c r="J44" s="16"/>
      <c r="K44" s="16"/>
      <c r="L44" s="16"/>
      <c r="M44" s="16"/>
      <c r="N44" s="16"/>
      <c r="O44" s="16"/>
      <c r="P44" s="16"/>
      <c r="Q44" s="16"/>
      <c r="R44" s="16"/>
      <c r="S44" s="16"/>
      <c r="T44" s="16"/>
      <c r="U44" s="16"/>
      <c r="V44" s="16"/>
      <c r="W44" s="16"/>
      <c r="X44" s="16"/>
      <c r="Y44" s="16"/>
      <c r="Z44" s="16"/>
      <c r="AA44" s="17"/>
      <c r="AB44" s="16"/>
      <c r="AC44" s="16"/>
      <c r="AD44" s="16"/>
      <c r="AE44" s="16"/>
      <c r="AF44" s="16"/>
      <c r="AG44" s="16"/>
      <c r="AH44" s="16"/>
      <c r="AI44" s="16"/>
      <c r="AJ44" s="16"/>
      <c r="AK44" s="16"/>
      <c r="AL44" s="16"/>
      <c r="AM44" s="16"/>
      <c r="AN44" s="16"/>
      <c r="AO44" s="16"/>
      <c r="AP44" s="16"/>
      <c r="AQ44" s="16"/>
      <c r="AR44" s="16"/>
      <c r="AS44" s="16"/>
      <c r="AT44" s="16"/>
    </row>
    <row r="45" spans="2:46" ht="13.5" customHeight="1">
      <c r="B45" s="270" t="s">
        <v>72</v>
      </c>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2"/>
      <c r="AB45" s="129"/>
      <c r="AC45" s="129"/>
      <c r="AD45" s="129"/>
      <c r="AE45" s="129"/>
      <c r="AF45" s="129"/>
      <c r="AG45" s="129"/>
      <c r="AH45" s="129"/>
      <c r="AI45" s="129"/>
      <c r="AJ45" s="129"/>
      <c r="AK45" s="129"/>
      <c r="AL45" s="129"/>
      <c r="AM45" s="129"/>
      <c r="AN45" s="129"/>
      <c r="AO45" s="129"/>
      <c r="AP45" s="129"/>
      <c r="AQ45" s="129"/>
      <c r="AR45" s="129"/>
      <c r="AS45" s="129"/>
      <c r="AT45" s="129"/>
    </row>
    <row r="46" spans="2:46" ht="15">
      <c r="B46" s="18"/>
      <c r="C46" s="6"/>
      <c r="D46" s="6"/>
      <c r="E46" s="6"/>
      <c r="F46" s="6"/>
      <c r="G46" s="6"/>
      <c r="H46" s="6"/>
      <c r="I46" s="6"/>
      <c r="J46" s="6"/>
      <c r="K46" s="6"/>
      <c r="L46" s="6"/>
      <c r="M46" s="6"/>
      <c r="N46" s="6"/>
      <c r="O46" s="6"/>
      <c r="P46" s="6"/>
      <c r="Q46" s="6"/>
      <c r="R46" s="6"/>
      <c r="S46" s="6"/>
      <c r="T46" s="6"/>
      <c r="U46" s="6"/>
      <c r="V46" s="6"/>
      <c r="W46" s="6"/>
      <c r="X46" s="6"/>
      <c r="Y46" s="6"/>
      <c r="Z46" s="6"/>
      <c r="AA46" s="19"/>
      <c r="AB46" s="6"/>
      <c r="AC46" s="6"/>
      <c r="AD46" s="6"/>
      <c r="AE46" s="6"/>
      <c r="AF46" s="6"/>
      <c r="AG46" s="6"/>
      <c r="AH46" s="6"/>
      <c r="AI46" s="6"/>
      <c r="AJ46" s="6"/>
      <c r="AK46" s="6"/>
      <c r="AL46" s="6"/>
      <c r="AM46" s="6"/>
      <c r="AN46" s="6"/>
      <c r="AO46" s="6"/>
      <c r="AP46" s="6"/>
      <c r="AQ46" s="6"/>
      <c r="AR46" s="6"/>
      <c r="AS46" s="6"/>
      <c r="AT46" s="6"/>
    </row>
    <row r="47" spans="2:46" ht="12.75" customHeight="1">
      <c r="B47" s="273" t="s">
        <v>295</v>
      </c>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5"/>
      <c r="AB47" s="127"/>
      <c r="AC47" s="127"/>
      <c r="AD47" s="127"/>
      <c r="AE47" s="127"/>
      <c r="AF47" s="127"/>
      <c r="AG47" s="127"/>
      <c r="AH47" s="127"/>
      <c r="AI47" s="127"/>
      <c r="AJ47" s="127"/>
      <c r="AK47" s="127"/>
      <c r="AL47" s="127"/>
      <c r="AM47" s="127"/>
      <c r="AN47" s="127"/>
      <c r="AO47" s="127"/>
      <c r="AP47" s="127"/>
      <c r="AQ47" s="127"/>
      <c r="AR47" s="127"/>
      <c r="AS47" s="127"/>
      <c r="AT47" s="127"/>
    </row>
    <row r="48" spans="2:46" ht="12.75" customHeight="1" thickBot="1">
      <c r="B48" s="18"/>
      <c r="C48" s="6"/>
      <c r="D48" s="6"/>
      <c r="E48" s="6"/>
      <c r="F48" s="6"/>
      <c r="G48" s="6"/>
      <c r="H48" s="6"/>
      <c r="I48" s="6"/>
      <c r="J48" s="6"/>
      <c r="K48" s="6"/>
      <c r="L48" s="6"/>
      <c r="M48" s="6"/>
      <c r="N48" s="6"/>
      <c r="O48" s="6"/>
      <c r="P48" s="6"/>
      <c r="Q48" s="6"/>
      <c r="R48" s="6"/>
      <c r="S48" s="6"/>
      <c r="T48" s="6"/>
      <c r="U48" s="6"/>
      <c r="V48" s="6"/>
      <c r="W48" s="6"/>
      <c r="X48" s="6"/>
      <c r="Y48" s="6"/>
      <c r="Z48" s="6"/>
      <c r="AA48" s="19"/>
      <c r="AB48" s="6"/>
      <c r="AC48" s="6"/>
      <c r="AD48" s="6"/>
      <c r="AE48" s="6"/>
      <c r="AF48" s="6"/>
      <c r="AG48" s="6"/>
      <c r="AH48" s="6"/>
      <c r="AI48" s="6"/>
      <c r="AJ48" s="6"/>
      <c r="AK48" s="6"/>
      <c r="AL48" s="6"/>
      <c r="AM48" s="6"/>
      <c r="AN48" s="6"/>
      <c r="AO48" s="6"/>
      <c r="AP48" s="6"/>
      <c r="AQ48" s="6"/>
      <c r="AR48" s="6"/>
      <c r="AS48" s="6"/>
      <c r="AT48" s="6"/>
    </row>
    <row r="49" spans="2:46" ht="15.75" customHeight="1" thickTop="1">
      <c r="B49" s="276" t="s">
        <v>296</v>
      </c>
      <c r="C49" s="277"/>
      <c r="D49" s="277"/>
      <c r="E49" s="277"/>
      <c r="F49" s="277"/>
      <c r="G49" s="277"/>
      <c r="H49" s="277"/>
      <c r="I49" s="277"/>
      <c r="J49" s="277"/>
      <c r="K49" s="277"/>
      <c r="L49" s="277"/>
      <c r="M49" s="277"/>
      <c r="N49" s="277"/>
      <c r="O49" s="278"/>
      <c r="P49" s="285" t="s">
        <v>73</v>
      </c>
      <c r="Q49" s="286"/>
      <c r="R49" s="286"/>
      <c r="S49" s="286"/>
      <c r="T49" s="286"/>
      <c r="U49" s="286"/>
      <c r="V49" s="286"/>
      <c r="W49" s="286"/>
      <c r="X49" s="229" t="s">
        <v>208</v>
      </c>
      <c r="Y49" s="230"/>
      <c r="Z49" s="230"/>
      <c r="AA49" s="231"/>
      <c r="AB49" s="122"/>
      <c r="AC49" s="122"/>
      <c r="AD49" s="122"/>
      <c r="AE49" s="122"/>
      <c r="AF49" s="122"/>
      <c r="AG49" s="122"/>
      <c r="AH49" s="122"/>
      <c r="AI49" s="122"/>
      <c r="AJ49" s="122"/>
      <c r="AK49" s="122"/>
      <c r="AL49" s="122"/>
      <c r="AM49" s="122"/>
      <c r="AN49" s="122"/>
      <c r="AO49" s="122"/>
      <c r="AP49" s="122"/>
      <c r="AQ49" s="122"/>
      <c r="AR49" s="122"/>
      <c r="AS49" s="122"/>
      <c r="AT49" s="122"/>
    </row>
    <row r="50" spans="2:46" ht="15">
      <c r="B50" s="279"/>
      <c r="C50" s="280"/>
      <c r="D50" s="280"/>
      <c r="E50" s="280"/>
      <c r="F50" s="280"/>
      <c r="G50" s="280"/>
      <c r="H50" s="280"/>
      <c r="I50" s="280"/>
      <c r="J50" s="280"/>
      <c r="K50" s="280"/>
      <c r="L50" s="280"/>
      <c r="M50" s="280"/>
      <c r="N50" s="280"/>
      <c r="O50" s="281"/>
      <c r="P50" s="429"/>
      <c r="Q50" s="430"/>
      <c r="R50" s="430"/>
      <c r="S50" s="430"/>
      <c r="T50" s="430"/>
      <c r="U50" s="430"/>
      <c r="V50" s="430"/>
      <c r="W50" s="430"/>
      <c r="X50" s="432"/>
      <c r="Y50" s="291"/>
      <c r="Z50" s="291"/>
      <c r="AA50" s="292"/>
      <c r="AB50" s="122"/>
      <c r="AC50" s="122"/>
      <c r="AD50" s="122"/>
      <c r="AE50" s="122"/>
      <c r="AF50" s="122"/>
      <c r="AG50" s="122"/>
      <c r="AH50" s="122"/>
      <c r="AI50" s="122"/>
      <c r="AJ50" s="122"/>
      <c r="AK50" s="122"/>
      <c r="AL50" s="122"/>
      <c r="AM50" s="122"/>
      <c r="AN50" s="122"/>
      <c r="AO50" s="122"/>
      <c r="AP50" s="122"/>
      <c r="AQ50" s="122"/>
      <c r="AR50" s="122"/>
      <c r="AS50" s="122"/>
      <c r="AT50" s="122"/>
    </row>
    <row r="51" spans="2:46" ht="15" customHeight="1">
      <c r="B51" s="279"/>
      <c r="C51" s="280"/>
      <c r="D51" s="280"/>
      <c r="E51" s="280"/>
      <c r="F51" s="280"/>
      <c r="G51" s="280"/>
      <c r="H51" s="280"/>
      <c r="I51" s="280"/>
      <c r="J51" s="280"/>
      <c r="K51" s="280"/>
      <c r="L51" s="280"/>
      <c r="M51" s="280"/>
      <c r="N51" s="280"/>
      <c r="O51" s="281"/>
      <c r="P51" s="433">
        <v>4</v>
      </c>
      <c r="Q51" s="434"/>
      <c r="R51" s="434"/>
      <c r="S51" s="434"/>
      <c r="T51" s="434"/>
      <c r="U51" s="434"/>
      <c r="V51" s="434"/>
      <c r="W51" s="435"/>
      <c r="X51" s="337" t="s">
        <v>83</v>
      </c>
      <c r="Y51" s="338"/>
      <c r="Z51" s="338"/>
      <c r="AA51" s="339"/>
      <c r="AB51" s="53"/>
      <c r="AC51" s="53"/>
      <c r="AD51" s="53"/>
      <c r="AE51" s="53"/>
      <c r="AF51" s="53"/>
      <c r="AG51" s="53"/>
      <c r="AH51" s="53"/>
      <c r="AI51" s="53"/>
      <c r="AJ51" s="53"/>
      <c r="AK51" s="53"/>
      <c r="AL51" s="53"/>
      <c r="AM51" s="53"/>
      <c r="AN51" s="53"/>
      <c r="AO51" s="53"/>
      <c r="AP51" s="53"/>
      <c r="AQ51" s="53"/>
      <c r="AR51" s="53"/>
      <c r="AS51" s="53"/>
      <c r="AT51" s="53"/>
    </row>
    <row r="52" spans="2:46" ht="15">
      <c r="B52" s="282"/>
      <c r="C52" s="283"/>
      <c r="D52" s="283"/>
      <c r="E52" s="283"/>
      <c r="F52" s="283"/>
      <c r="G52" s="283"/>
      <c r="H52" s="283"/>
      <c r="I52" s="283"/>
      <c r="J52" s="283"/>
      <c r="K52" s="283"/>
      <c r="L52" s="283"/>
      <c r="M52" s="283"/>
      <c r="N52" s="283"/>
      <c r="O52" s="284"/>
      <c r="P52" s="334"/>
      <c r="Q52" s="335"/>
      <c r="R52" s="335"/>
      <c r="S52" s="335"/>
      <c r="T52" s="335"/>
      <c r="U52" s="335"/>
      <c r="V52" s="335"/>
      <c r="W52" s="336"/>
      <c r="X52" s="340"/>
      <c r="Y52" s="341"/>
      <c r="Z52" s="341"/>
      <c r="AA52" s="342"/>
      <c r="AB52" s="53"/>
      <c r="AC52" s="53"/>
      <c r="AD52" s="53"/>
      <c r="AE52" s="53"/>
      <c r="AF52" s="53"/>
      <c r="AG52" s="53"/>
      <c r="AH52" s="53"/>
      <c r="AI52" s="53"/>
      <c r="AJ52" s="53"/>
      <c r="AK52" s="53"/>
      <c r="AL52" s="53"/>
      <c r="AM52" s="53"/>
      <c r="AN52" s="53"/>
      <c r="AO52" s="53"/>
      <c r="AP52" s="53"/>
      <c r="AQ52" s="53"/>
      <c r="AR52" s="53"/>
      <c r="AS52" s="53"/>
      <c r="AT52" s="53"/>
    </row>
    <row r="53" spans="2:46" ht="15" customHeight="1">
      <c r="B53" s="303" t="s">
        <v>117</v>
      </c>
      <c r="C53" s="304"/>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5"/>
      <c r="AB53" s="54"/>
      <c r="AC53" s="54"/>
      <c r="AD53" s="54"/>
      <c r="AE53" s="54"/>
      <c r="AF53" s="54"/>
      <c r="AG53" s="54"/>
      <c r="AH53" s="54"/>
      <c r="AI53" s="54"/>
      <c r="AJ53" s="54"/>
      <c r="AK53" s="54"/>
      <c r="AL53" s="54"/>
      <c r="AM53" s="54"/>
      <c r="AN53" s="54"/>
      <c r="AO53" s="54"/>
      <c r="AP53" s="54"/>
      <c r="AQ53" s="54"/>
      <c r="AR53" s="54"/>
      <c r="AS53" s="54"/>
      <c r="AT53" s="54"/>
    </row>
    <row r="54" spans="2:46" ht="11.25" customHeight="1">
      <c r="B54" s="306"/>
      <c r="C54" s="304"/>
      <c r="D54" s="304"/>
      <c r="E54" s="304"/>
      <c r="F54" s="304"/>
      <c r="G54" s="304"/>
      <c r="H54" s="304"/>
      <c r="I54" s="304"/>
      <c r="J54" s="304"/>
      <c r="K54" s="304"/>
      <c r="L54" s="304"/>
      <c r="M54" s="304"/>
      <c r="N54" s="304"/>
      <c r="O54" s="304"/>
      <c r="P54" s="304"/>
      <c r="Q54" s="304"/>
      <c r="R54" s="304"/>
      <c r="S54" s="304"/>
      <c r="T54" s="304"/>
      <c r="U54" s="304"/>
      <c r="V54" s="304"/>
      <c r="W54" s="304"/>
      <c r="X54" s="304"/>
      <c r="Y54" s="304"/>
      <c r="Z54" s="304"/>
      <c r="AA54" s="305"/>
      <c r="AB54" s="54"/>
      <c r="AC54" s="54"/>
      <c r="AD54" s="54"/>
      <c r="AE54" s="54"/>
      <c r="AF54" s="54"/>
      <c r="AG54" s="54"/>
      <c r="AH54" s="54"/>
      <c r="AI54" s="54"/>
      <c r="AJ54" s="54"/>
      <c r="AK54" s="54"/>
      <c r="AL54" s="54"/>
      <c r="AM54" s="54"/>
      <c r="AN54" s="54"/>
      <c r="AO54" s="54"/>
      <c r="AP54" s="54"/>
      <c r="AQ54" s="54"/>
      <c r="AR54" s="54"/>
      <c r="AS54" s="54"/>
      <c r="AT54" s="54"/>
    </row>
    <row r="55" spans="2:46" ht="34.5" customHeight="1">
      <c r="B55" s="307"/>
      <c r="C55" s="308"/>
      <c r="D55" s="308"/>
      <c r="E55" s="308"/>
      <c r="F55" s="308"/>
      <c r="G55" s="308"/>
      <c r="H55" s="308"/>
      <c r="I55" s="308"/>
      <c r="J55" s="308"/>
      <c r="K55" s="308"/>
      <c r="L55" s="308"/>
      <c r="M55" s="308"/>
      <c r="N55" s="308"/>
      <c r="O55" s="308"/>
      <c r="P55" s="308"/>
      <c r="Q55" s="308"/>
      <c r="R55" s="308"/>
      <c r="S55" s="308"/>
      <c r="T55" s="308"/>
      <c r="U55" s="308"/>
      <c r="V55" s="308"/>
      <c r="W55" s="308"/>
      <c r="X55" s="308"/>
      <c r="Y55" s="308"/>
      <c r="Z55" s="308"/>
      <c r="AA55" s="309"/>
      <c r="AB55" s="67"/>
      <c r="AC55" s="67"/>
      <c r="AD55" s="67"/>
      <c r="AE55" s="67"/>
      <c r="AF55" s="67"/>
      <c r="AG55" s="67"/>
      <c r="AH55" s="67"/>
      <c r="AI55" s="67"/>
      <c r="AJ55" s="67"/>
      <c r="AK55" s="67"/>
      <c r="AL55" s="67"/>
      <c r="AM55" s="67"/>
      <c r="AN55" s="67"/>
      <c r="AO55" s="67"/>
      <c r="AP55" s="67"/>
      <c r="AQ55" s="67"/>
      <c r="AR55" s="67"/>
      <c r="AS55" s="67"/>
      <c r="AT55" s="67"/>
    </row>
    <row r="56" spans="2:46" ht="25.5" customHeight="1" thickBot="1">
      <c r="B56" s="399" t="s">
        <v>213</v>
      </c>
      <c r="C56" s="400"/>
      <c r="D56" s="400"/>
      <c r="E56" s="400"/>
      <c r="F56" s="400"/>
      <c r="G56" s="400"/>
      <c r="H56" s="400"/>
      <c r="I56" s="400"/>
      <c r="J56" s="400"/>
      <c r="K56" s="400"/>
      <c r="L56" s="400"/>
      <c r="M56" s="400"/>
      <c r="N56" s="400"/>
      <c r="O56" s="400"/>
      <c r="P56" s="400"/>
      <c r="Q56" s="400"/>
      <c r="R56" s="400"/>
      <c r="S56" s="400"/>
      <c r="T56" s="400"/>
      <c r="U56" s="400"/>
      <c r="V56" s="400"/>
      <c r="W56" s="400"/>
      <c r="X56" s="400"/>
      <c r="Y56" s="400"/>
      <c r="Z56" s="400"/>
      <c r="AA56" s="401"/>
      <c r="AB56" s="57"/>
      <c r="AC56" s="57"/>
      <c r="AD56" s="57"/>
      <c r="AE56" s="57"/>
      <c r="AF56" s="57"/>
      <c r="AG56" s="57"/>
      <c r="AH56" s="57"/>
      <c r="AI56" s="57"/>
      <c r="AJ56" s="57"/>
      <c r="AK56" s="57"/>
      <c r="AL56" s="57"/>
      <c r="AM56" s="57"/>
      <c r="AN56" s="57"/>
      <c r="AO56" s="57"/>
      <c r="AP56" s="57"/>
      <c r="AQ56" s="57"/>
      <c r="AR56" s="57"/>
      <c r="AS56" s="57"/>
      <c r="AT56" s="57"/>
    </row>
    <row r="57" spans="2:46" ht="37.5" customHeight="1" thickBot="1" thickTop="1">
      <c r="B57" s="103" t="s">
        <v>214</v>
      </c>
      <c r="C57" s="104" t="s">
        <v>81</v>
      </c>
      <c r="D57" s="140" t="s">
        <v>75</v>
      </c>
      <c r="E57" s="548" t="s">
        <v>88</v>
      </c>
      <c r="F57" s="549"/>
      <c r="G57" s="549"/>
      <c r="H57" s="549"/>
      <c r="I57" s="551"/>
      <c r="J57" s="548" t="s">
        <v>215</v>
      </c>
      <c r="K57" s="549"/>
      <c r="L57" s="549"/>
      <c r="M57" s="549"/>
      <c r="N57" s="549"/>
      <c r="O57" s="549"/>
      <c r="P57" s="549"/>
      <c r="Q57" s="549"/>
      <c r="R57" s="549"/>
      <c r="S57" s="549"/>
      <c r="T57" s="549"/>
      <c r="U57" s="549"/>
      <c r="V57" s="229" t="s">
        <v>216</v>
      </c>
      <c r="W57" s="230"/>
      <c r="X57" s="230"/>
      <c r="Y57" s="230"/>
      <c r="Z57" s="230"/>
      <c r="AA57" s="231"/>
      <c r="AB57" s="122"/>
      <c r="AC57" s="122"/>
      <c r="AD57" s="122"/>
      <c r="AE57" s="122"/>
      <c r="AF57" s="122"/>
      <c r="AG57" s="122"/>
      <c r="AH57" s="122"/>
      <c r="AI57" s="122"/>
      <c r="AJ57" s="122"/>
      <c r="AK57" s="122"/>
      <c r="AL57" s="122"/>
      <c r="AM57" s="122"/>
      <c r="AN57" s="122"/>
      <c r="AO57" s="122"/>
      <c r="AP57" s="122"/>
      <c r="AQ57" s="122"/>
      <c r="AR57" s="122"/>
      <c r="AS57" s="122"/>
      <c r="AT57" s="122"/>
    </row>
    <row r="58" spans="2:46" ht="45.75" customHeight="1" thickBot="1" thickTop="1">
      <c r="B58" s="552" t="s">
        <v>112</v>
      </c>
      <c r="C58" s="555" t="str">
        <f>(IF(B58="Número de alumnos atendidos  con algun tipo de dicapacidad",AY11,IF(B58="Acondicionamiento de espacios para personas con discapacidad",AY12,IF(B58="La Institución forma parte de la Red Nacional Incluyente para personas con discapacidad",AY13,IF(B58="Personal de la UT con alguna discapacidad",#REF!)))))</f>
        <v>(Número de alumnos con algun tipo de  discapacidad en el año t/número total de estudiantes en el año t)*100</v>
      </c>
      <c r="D58" s="189" t="str">
        <f>(IF(B58="Número de alumnos atendidos  con algun tipo de dicapacidad",AZ11,IF(B58="Acondicionamiento de espacios para personas con discapacidad",AZ12,IF(B58="La Institución forma parte de la Red Nacional Incluyente para personas con discapacidad",AZ13,IF(B58="Personal de la UT con alguna discapacidad",#REF!)))))</f>
        <v>Alumnos</v>
      </c>
      <c r="E58" s="192">
        <f>(IF(B58="Número de alumnos atendidos  con algun tipo de dicapacidad",BA11,IF(B58="Acondicionamiento de espacios para personas con discapacidad",BA12,IF(B58="La Institución forma parte de la Red Nacional Incluyente para personas con discapacidad",BA13,IF(B58="Personal de la UT con alguna discapacidad",#REF!)))))</f>
        <v>1745</v>
      </c>
      <c r="F58" s="193"/>
      <c r="G58" s="193"/>
      <c r="H58" s="193"/>
      <c r="I58" s="194"/>
      <c r="J58" s="201">
        <v>2018</v>
      </c>
      <c r="K58" s="202"/>
      <c r="L58" s="202"/>
      <c r="M58" s="202"/>
      <c r="N58" s="202"/>
      <c r="O58" s="203"/>
      <c r="P58" s="201">
        <v>2019</v>
      </c>
      <c r="Q58" s="202"/>
      <c r="R58" s="202"/>
      <c r="S58" s="202"/>
      <c r="T58" s="202"/>
      <c r="U58" s="202"/>
      <c r="V58" s="232"/>
      <c r="W58" s="233"/>
      <c r="X58" s="233"/>
      <c r="Y58" s="233"/>
      <c r="Z58" s="233"/>
      <c r="AA58" s="234"/>
      <c r="AB58" s="160"/>
      <c r="AC58" s="160"/>
      <c r="AD58" s="160"/>
      <c r="AE58" s="160"/>
      <c r="AF58" s="160"/>
      <c r="AG58" s="160"/>
      <c r="AH58" s="160"/>
      <c r="AI58" s="160"/>
      <c r="AJ58" s="160"/>
      <c r="AK58" s="160"/>
      <c r="AL58" s="160"/>
      <c r="AM58" s="160"/>
      <c r="AN58" s="160"/>
      <c r="AO58" s="160"/>
      <c r="AP58" s="160"/>
      <c r="AQ58" s="160"/>
      <c r="AR58" s="160"/>
      <c r="AS58" s="160"/>
      <c r="AT58" s="160"/>
    </row>
    <row r="59" spans="2:46" ht="45.75" customHeight="1" thickBot="1" thickTop="1">
      <c r="B59" s="553"/>
      <c r="C59" s="556"/>
      <c r="D59" s="190"/>
      <c r="E59" s="195"/>
      <c r="F59" s="196"/>
      <c r="G59" s="196"/>
      <c r="H59" s="196"/>
      <c r="I59" s="197"/>
      <c r="J59" s="204" t="s">
        <v>102</v>
      </c>
      <c r="K59" s="205"/>
      <c r="L59" s="206"/>
      <c r="M59" s="207" t="s">
        <v>103</v>
      </c>
      <c r="N59" s="208"/>
      <c r="O59" s="209"/>
      <c r="P59" s="204" t="s">
        <v>106</v>
      </c>
      <c r="Q59" s="205"/>
      <c r="R59" s="206"/>
      <c r="S59" s="207" t="s">
        <v>107</v>
      </c>
      <c r="T59" s="208"/>
      <c r="U59" s="209"/>
      <c r="V59" s="204" t="s">
        <v>104</v>
      </c>
      <c r="W59" s="205"/>
      <c r="X59" s="206"/>
      <c r="Y59" s="207" t="s">
        <v>105</v>
      </c>
      <c r="Z59" s="208"/>
      <c r="AA59" s="209"/>
      <c r="AB59" s="162"/>
      <c r="AC59" s="162"/>
      <c r="AD59" s="162"/>
      <c r="AE59" s="162"/>
      <c r="AF59" s="162"/>
      <c r="AG59" s="162"/>
      <c r="AH59" s="162"/>
      <c r="AI59" s="162"/>
      <c r="AJ59" s="162"/>
      <c r="AK59" s="162"/>
      <c r="AL59" s="162"/>
      <c r="AM59" s="162"/>
      <c r="AN59" s="162"/>
      <c r="AO59" s="162"/>
      <c r="AP59" s="162"/>
      <c r="AQ59" s="162"/>
      <c r="AR59" s="162"/>
      <c r="AS59" s="162"/>
      <c r="AT59" s="162"/>
    </row>
    <row r="60" spans="2:46" ht="45.75" customHeight="1" thickBot="1" thickTop="1">
      <c r="B60" s="554"/>
      <c r="C60" s="557"/>
      <c r="D60" s="191"/>
      <c r="E60" s="198"/>
      <c r="F60" s="199"/>
      <c r="G60" s="199"/>
      <c r="H60" s="199"/>
      <c r="I60" s="200"/>
      <c r="J60" s="558">
        <v>200</v>
      </c>
      <c r="K60" s="559"/>
      <c r="L60" s="560"/>
      <c r="M60" s="570">
        <f>((57+70+73)/(6822+5436+6064))*100</f>
        <v>1.0915838882218099</v>
      </c>
      <c r="N60" s="571"/>
      <c r="O60" s="572"/>
      <c r="P60" s="558">
        <v>200</v>
      </c>
      <c r="Q60" s="559"/>
      <c r="R60" s="560"/>
      <c r="S60" s="570">
        <f>((57+70+73)/(6822+5436+6064))*100</f>
        <v>1.0915838882218099</v>
      </c>
      <c r="T60" s="571"/>
      <c r="U60" s="572"/>
      <c r="V60" s="558">
        <v>169</v>
      </c>
      <c r="W60" s="559"/>
      <c r="X60" s="560"/>
      <c r="Y60" s="570">
        <f>((89+42+38)/(6668+5303+6256))*100</f>
        <v>0.9271959181434136</v>
      </c>
      <c r="Z60" s="571"/>
      <c r="AA60" s="572"/>
      <c r="AB60" s="110"/>
      <c r="AC60" s="110"/>
      <c r="AD60" s="110"/>
      <c r="AE60" s="110"/>
      <c r="AF60" s="110"/>
      <c r="AG60" s="110"/>
      <c r="AH60" s="110"/>
      <c r="AI60" s="110"/>
      <c r="AJ60" s="110"/>
      <c r="AK60" s="110"/>
      <c r="AL60" s="110"/>
      <c r="AM60" s="110"/>
      <c r="AN60" s="110"/>
      <c r="AO60" s="110"/>
      <c r="AP60" s="110"/>
      <c r="AQ60" s="110"/>
      <c r="AR60" s="110"/>
      <c r="AS60" s="110"/>
      <c r="AT60" s="110"/>
    </row>
    <row r="61" spans="2:46" ht="37.5" customHeight="1" thickBot="1" thickTop="1">
      <c r="B61" s="103" t="s">
        <v>214</v>
      </c>
      <c r="C61" s="104" t="s">
        <v>81</v>
      </c>
      <c r="D61" s="140" t="s">
        <v>75</v>
      </c>
      <c r="E61" s="548" t="s">
        <v>88</v>
      </c>
      <c r="F61" s="549"/>
      <c r="G61" s="549"/>
      <c r="H61" s="549"/>
      <c r="I61" s="551"/>
      <c r="J61" s="548" t="s">
        <v>215</v>
      </c>
      <c r="K61" s="549"/>
      <c r="L61" s="549"/>
      <c r="M61" s="549"/>
      <c r="N61" s="549"/>
      <c r="O61" s="549"/>
      <c r="P61" s="549"/>
      <c r="Q61" s="549"/>
      <c r="R61" s="549"/>
      <c r="S61" s="549"/>
      <c r="T61" s="549"/>
      <c r="U61" s="549"/>
      <c r="V61" s="229" t="s">
        <v>216</v>
      </c>
      <c r="W61" s="230"/>
      <c r="X61" s="230"/>
      <c r="Y61" s="230"/>
      <c r="Z61" s="230"/>
      <c r="AA61" s="231"/>
      <c r="AB61" s="122"/>
      <c r="AC61" s="122"/>
      <c r="AD61" s="122"/>
      <c r="AE61" s="122"/>
      <c r="AF61" s="122"/>
      <c r="AG61" s="122"/>
      <c r="AH61" s="122"/>
      <c r="AI61" s="122"/>
      <c r="AJ61" s="122"/>
      <c r="AK61" s="122"/>
      <c r="AL61" s="122"/>
      <c r="AM61" s="122"/>
      <c r="AN61" s="122"/>
      <c r="AO61" s="122"/>
      <c r="AP61" s="122"/>
      <c r="AQ61" s="122"/>
      <c r="AR61" s="122"/>
      <c r="AS61" s="122"/>
      <c r="AT61" s="122"/>
    </row>
    <row r="62" spans="2:46" ht="43.5" customHeight="1" thickBot="1" thickTop="1">
      <c r="B62" s="552"/>
      <c r="C62" s="555"/>
      <c r="D62" s="189"/>
      <c r="E62" s="192"/>
      <c r="F62" s="193"/>
      <c r="G62" s="193"/>
      <c r="H62" s="193"/>
      <c r="I62" s="194"/>
      <c r="J62" s="201">
        <v>2018</v>
      </c>
      <c r="K62" s="202"/>
      <c r="L62" s="202"/>
      <c r="M62" s="202"/>
      <c r="N62" s="202"/>
      <c r="O62" s="203"/>
      <c r="P62" s="201">
        <v>2019</v>
      </c>
      <c r="Q62" s="202"/>
      <c r="R62" s="202"/>
      <c r="S62" s="202"/>
      <c r="T62" s="202"/>
      <c r="U62" s="202"/>
      <c r="V62" s="232"/>
      <c r="W62" s="233"/>
      <c r="X62" s="233"/>
      <c r="Y62" s="233"/>
      <c r="Z62" s="233"/>
      <c r="AA62" s="234"/>
      <c r="AB62" s="122"/>
      <c r="AC62" s="122"/>
      <c r="AD62" s="122"/>
      <c r="AE62" s="122"/>
      <c r="AF62" s="122"/>
      <c r="AG62" s="122"/>
      <c r="AH62" s="122"/>
      <c r="AI62" s="122"/>
      <c r="AJ62" s="122"/>
      <c r="AK62" s="122"/>
      <c r="AL62" s="122"/>
      <c r="AM62" s="122"/>
      <c r="AN62" s="122"/>
      <c r="AO62" s="122"/>
      <c r="AP62" s="122"/>
      <c r="AQ62" s="122"/>
      <c r="AR62" s="122"/>
      <c r="AS62" s="122"/>
      <c r="AT62" s="122"/>
    </row>
    <row r="63" spans="2:46" ht="43.5" customHeight="1" thickBot="1" thickTop="1">
      <c r="B63" s="553"/>
      <c r="C63" s="556"/>
      <c r="D63" s="190"/>
      <c r="E63" s="195"/>
      <c r="F63" s="196"/>
      <c r="G63" s="196"/>
      <c r="H63" s="196"/>
      <c r="I63" s="197"/>
      <c r="J63" s="204" t="s">
        <v>102</v>
      </c>
      <c r="K63" s="205"/>
      <c r="L63" s="206"/>
      <c r="M63" s="207" t="s">
        <v>103</v>
      </c>
      <c r="N63" s="208"/>
      <c r="O63" s="209"/>
      <c r="P63" s="204" t="s">
        <v>106</v>
      </c>
      <c r="Q63" s="205"/>
      <c r="R63" s="206"/>
      <c r="S63" s="207" t="s">
        <v>107</v>
      </c>
      <c r="T63" s="208"/>
      <c r="U63" s="209"/>
      <c r="V63" s="204" t="s">
        <v>104</v>
      </c>
      <c r="W63" s="205"/>
      <c r="X63" s="206"/>
      <c r="Y63" s="207" t="s">
        <v>105</v>
      </c>
      <c r="Z63" s="208"/>
      <c r="AA63" s="209"/>
      <c r="AB63" s="128"/>
      <c r="AC63" s="128"/>
      <c r="AD63" s="128"/>
      <c r="AE63" s="128"/>
      <c r="AF63" s="128"/>
      <c r="AG63" s="128"/>
      <c r="AH63" s="128"/>
      <c r="AI63" s="128"/>
      <c r="AJ63" s="128"/>
      <c r="AK63" s="128"/>
      <c r="AL63" s="128"/>
      <c r="AM63" s="128"/>
      <c r="AN63" s="128"/>
      <c r="AO63" s="128"/>
      <c r="AP63" s="128"/>
      <c r="AQ63" s="128"/>
      <c r="AR63" s="128"/>
      <c r="AS63" s="128"/>
      <c r="AT63" s="128"/>
    </row>
    <row r="64" spans="2:46" ht="43.5" customHeight="1" thickBot="1" thickTop="1">
      <c r="B64" s="554"/>
      <c r="C64" s="557"/>
      <c r="D64" s="191"/>
      <c r="E64" s="198"/>
      <c r="F64" s="199"/>
      <c r="G64" s="199"/>
      <c r="H64" s="199"/>
      <c r="I64" s="200"/>
      <c r="J64" s="576"/>
      <c r="K64" s="577"/>
      <c r="L64" s="578"/>
      <c r="M64" s="561"/>
      <c r="N64" s="562"/>
      <c r="O64" s="563"/>
      <c r="P64" s="576"/>
      <c r="Q64" s="577"/>
      <c r="R64" s="578"/>
      <c r="S64" s="561"/>
      <c r="T64" s="562"/>
      <c r="U64" s="563"/>
      <c r="V64" s="576"/>
      <c r="W64" s="577"/>
      <c r="X64" s="578"/>
      <c r="Y64" s="561"/>
      <c r="Z64" s="562"/>
      <c r="AA64" s="563"/>
      <c r="AB64" s="110"/>
      <c r="AC64" s="110"/>
      <c r="AD64" s="110"/>
      <c r="AE64" s="110"/>
      <c r="AF64" s="110"/>
      <c r="AG64" s="110"/>
      <c r="AH64" s="110"/>
      <c r="AI64" s="110"/>
      <c r="AJ64" s="110"/>
      <c r="AK64" s="110"/>
      <c r="AL64" s="110"/>
      <c r="AM64" s="110"/>
      <c r="AN64" s="110"/>
      <c r="AO64" s="110"/>
      <c r="AP64" s="110"/>
      <c r="AQ64" s="110"/>
      <c r="AR64" s="110"/>
      <c r="AS64" s="110"/>
      <c r="AT64" s="110"/>
    </row>
    <row r="65" spans="2:46" ht="58.5" customHeight="1" thickBot="1" thickTop="1">
      <c r="B65" s="111" t="s">
        <v>221</v>
      </c>
      <c r="C65" s="597"/>
      <c r="D65" s="597"/>
      <c r="E65" s="597"/>
      <c r="F65" s="597"/>
      <c r="G65" s="597"/>
      <c r="H65" s="597"/>
      <c r="I65" s="597"/>
      <c r="J65" s="597"/>
      <c r="K65" s="597"/>
      <c r="L65" s="597"/>
      <c r="M65" s="597"/>
      <c r="N65" s="597"/>
      <c r="O65" s="597"/>
      <c r="P65" s="597"/>
      <c r="Q65" s="597"/>
      <c r="R65" s="597"/>
      <c r="S65" s="597"/>
      <c r="T65" s="597"/>
      <c r="U65" s="597"/>
      <c r="V65" s="597"/>
      <c r="W65" s="597"/>
      <c r="X65" s="597"/>
      <c r="Y65" s="597"/>
      <c r="Z65" s="597"/>
      <c r="AA65" s="598"/>
      <c r="AB65" s="113"/>
      <c r="AC65" s="113"/>
      <c r="AD65" s="113"/>
      <c r="AE65" s="113"/>
      <c r="AF65" s="113"/>
      <c r="AG65" s="113"/>
      <c r="AH65" s="113"/>
      <c r="AI65" s="113"/>
      <c r="AJ65" s="113"/>
      <c r="AK65" s="113"/>
      <c r="AL65" s="113"/>
      <c r="AM65" s="113"/>
      <c r="AN65" s="113"/>
      <c r="AO65" s="113"/>
      <c r="AP65" s="113"/>
      <c r="AQ65" s="113"/>
      <c r="AR65" s="113"/>
      <c r="AS65" s="113"/>
      <c r="AT65" s="113"/>
    </row>
    <row r="66" spans="2:46" ht="58.5" customHeight="1" thickBot="1" thickTop="1">
      <c r="B66" s="583" t="s">
        <v>217</v>
      </c>
      <c r="C66" s="584"/>
      <c r="D66" s="584"/>
      <c r="E66" s="584"/>
      <c r="F66" s="584"/>
      <c r="G66" s="584"/>
      <c r="H66" s="584"/>
      <c r="I66" s="584"/>
      <c r="J66" s="584"/>
      <c r="K66" s="584"/>
      <c r="L66" s="584"/>
      <c r="M66" s="584"/>
      <c r="N66" s="584"/>
      <c r="O66" s="584"/>
      <c r="P66" s="584"/>
      <c r="Q66" s="584"/>
      <c r="R66" s="584"/>
      <c r="S66" s="584"/>
      <c r="T66" s="584"/>
      <c r="U66" s="584"/>
      <c r="V66" s="584"/>
      <c r="W66" s="584"/>
      <c r="X66" s="584"/>
      <c r="Y66" s="584"/>
      <c r="Z66" s="584"/>
      <c r="AA66" s="585"/>
      <c r="AB66" s="62"/>
      <c r="AC66" s="62"/>
      <c r="AD66" s="62"/>
      <c r="AE66" s="62"/>
      <c r="AF66" s="62"/>
      <c r="AG66" s="62"/>
      <c r="AH66" s="62"/>
      <c r="AI66" s="62"/>
      <c r="AJ66" s="62"/>
      <c r="AK66" s="62"/>
      <c r="AL66" s="62"/>
      <c r="AM66" s="62"/>
      <c r="AN66" s="62"/>
      <c r="AO66" s="62"/>
      <c r="AP66" s="62"/>
      <c r="AQ66" s="62"/>
      <c r="AR66" s="62"/>
      <c r="AS66" s="62"/>
      <c r="AT66" s="62"/>
    </row>
    <row r="67" spans="2:46" ht="32.25" customHeight="1" thickTop="1">
      <c r="B67" s="539" t="s">
        <v>74</v>
      </c>
      <c r="C67" s="535"/>
      <c r="D67" s="361" t="s">
        <v>75</v>
      </c>
      <c r="E67" s="360" t="s">
        <v>76</v>
      </c>
      <c r="F67" s="316" t="s">
        <v>212</v>
      </c>
      <c r="G67" s="317"/>
      <c r="H67" s="317"/>
      <c r="I67" s="317"/>
      <c r="J67" s="317"/>
      <c r="K67" s="317"/>
      <c r="L67" s="317"/>
      <c r="M67" s="317"/>
      <c r="N67" s="317"/>
      <c r="O67" s="317"/>
      <c r="P67" s="317"/>
      <c r="Q67" s="318"/>
      <c r="R67" s="229" t="s">
        <v>218</v>
      </c>
      <c r="S67" s="230"/>
      <c r="T67" s="230"/>
      <c r="U67" s="230"/>
      <c r="V67" s="230"/>
      <c r="W67" s="230"/>
      <c r="X67" s="231"/>
      <c r="Y67" s="528" t="s">
        <v>219</v>
      </c>
      <c r="Z67" s="230"/>
      <c r="AA67" s="231"/>
      <c r="AB67" s="122"/>
      <c r="AC67" s="122"/>
      <c r="AD67" s="122"/>
      <c r="AE67" s="122"/>
      <c r="AF67" s="122"/>
      <c r="AG67" s="122"/>
      <c r="AH67" s="122"/>
      <c r="AI67" s="122"/>
      <c r="AJ67" s="122"/>
      <c r="AK67" s="122"/>
      <c r="AL67" s="122"/>
      <c r="AM67" s="122"/>
      <c r="AN67" s="122"/>
      <c r="AO67" s="122"/>
      <c r="AP67" s="122"/>
      <c r="AQ67" s="122"/>
      <c r="AR67" s="122"/>
      <c r="AS67" s="122"/>
      <c r="AT67" s="122"/>
    </row>
    <row r="68" spans="2:46" ht="15.75" customHeight="1">
      <c r="B68" s="540"/>
      <c r="C68" s="537"/>
      <c r="D68" s="362"/>
      <c r="E68" s="360"/>
      <c r="F68" s="328">
        <v>1</v>
      </c>
      <c r="G68" s="329"/>
      <c r="H68" s="329"/>
      <c r="I68" s="330"/>
      <c r="J68" s="328">
        <v>2</v>
      </c>
      <c r="K68" s="329"/>
      <c r="L68" s="329"/>
      <c r="M68" s="330"/>
      <c r="N68" s="328">
        <v>3</v>
      </c>
      <c r="O68" s="329"/>
      <c r="P68" s="329"/>
      <c r="Q68" s="330"/>
      <c r="R68" s="319"/>
      <c r="S68" s="320"/>
      <c r="T68" s="320"/>
      <c r="U68" s="320"/>
      <c r="V68" s="320"/>
      <c r="W68" s="320"/>
      <c r="X68" s="321"/>
      <c r="Y68" s="508"/>
      <c r="Z68" s="320"/>
      <c r="AA68" s="321"/>
      <c r="AB68" s="122"/>
      <c r="AC68" s="122"/>
      <c r="AD68" s="122"/>
      <c r="AE68" s="122"/>
      <c r="AF68" s="122"/>
      <c r="AG68" s="122"/>
      <c r="AH68" s="122"/>
      <c r="AI68" s="122"/>
      <c r="AJ68" s="122"/>
      <c r="AK68" s="122"/>
      <c r="AL68" s="122"/>
      <c r="AM68" s="122"/>
      <c r="AN68" s="122"/>
      <c r="AO68" s="122"/>
      <c r="AP68" s="122"/>
      <c r="AQ68" s="122"/>
      <c r="AR68" s="122"/>
      <c r="AS68" s="122"/>
      <c r="AT68" s="122"/>
    </row>
    <row r="69" spans="2:46" ht="15.75" thickBot="1">
      <c r="B69" s="541"/>
      <c r="C69" s="346"/>
      <c r="D69" s="363"/>
      <c r="E69" s="360"/>
      <c r="F69" s="350" t="s">
        <v>77</v>
      </c>
      <c r="G69" s="351"/>
      <c r="H69" s="350" t="s">
        <v>78</v>
      </c>
      <c r="I69" s="351"/>
      <c r="J69" s="350" t="s">
        <v>77</v>
      </c>
      <c r="K69" s="351"/>
      <c r="L69" s="350" t="s">
        <v>78</v>
      </c>
      <c r="M69" s="351"/>
      <c r="N69" s="350" t="s">
        <v>77</v>
      </c>
      <c r="O69" s="352"/>
      <c r="P69" s="350" t="s">
        <v>78</v>
      </c>
      <c r="Q69" s="351"/>
      <c r="R69" s="232"/>
      <c r="S69" s="233"/>
      <c r="T69" s="233"/>
      <c r="U69" s="233"/>
      <c r="V69" s="233"/>
      <c r="W69" s="233"/>
      <c r="X69" s="234"/>
      <c r="Y69" s="586"/>
      <c r="Z69" s="291"/>
      <c r="AA69" s="292"/>
      <c r="AB69" s="122"/>
      <c r="AC69" s="122"/>
      <c r="AD69" s="122"/>
      <c r="AE69" s="122"/>
      <c r="AF69" s="122"/>
      <c r="AG69" s="122"/>
      <c r="AH69" s="122"/>
      <c r="AI69" s="122"/>
      <c r="AJ69" s="122"/>
      <c r="AK69" s="122"/>
      <c r="AL69" s="122"/>
      <c r="AM69" s="122"/>
      <c r="AN69" s="122"/>
      <c r="AO69" s="122"/>
      <c r="AP69" s="122"/>
      <c r="AQ69" s="122"/>
      <c r="AR69" s="122"/>
      <c r="AS69" s="122"/>
      <c r="AT69" s="122"/>
    </row>
    <row r="70" spans="2:46" ht="15.75" thickTop="1">
      <c r="B70" s="293"/>
      <c r="C70" s="294"/>
      <c r="D70" s="120"/>
      <c r="E70" s="118"/>
      <c r="F70" s="29" t="s">
        <v>79</v>
      </c>
      <c r="G70" s="29" t="s">
        <v>4</v>
      </c>
      <c r="H70" s="29" t="s">
        <v>79</v>
      </c>
      <c r="I70" s="29" t="s">
        <v>4</v>
      </c>
      <c r="J70" s="29" t="s">
        <v>79</v>
      </c>
      <c r="K70" s="29" t="s">
        <v>4</v>
      </c>
      <c r="L70" s="29" t="s">
        <v>79</v>
      </c>
      <c r="M70" s="29" t="s">
        <v>4</v>
      </c>
      <c r="N70" s="29" t="s">
        <v>79</v>
      </c>
      <c r="O70" s="29" t="s">
        <v>4</v>
      </c>
      <c r="P70" s="29" t="s">
        <v>79</v>
      </c>
      <c r="Q70" s="29" t="s">
        <v>4</v>
      </c>
      <c r="R70" s="344"/>
      <c r="S70" s="345"/>
      <c r="T70" s="345"/>
      <c r="U70" s="345"/>
      <c r="V70" s="345"/>
      <c r="W70" s="345"/>
      <c r="X70" s="346"/>
      <c r="Y70" s="295"/>
      <c r="Z70" s="486"/>
      <c r="AA70" s="347"/>
      <c r="AB70" s="63"/>
      <c r="AC70" s="63"/>
      <c r="AD70" s="63"/>
      <c r="AE70" s="63"/>
      <c r="AF70" s="63"/>
      <c r="AG70" s="63"/>
      <c r="AH70" s="63"/>
      <c r="AI70" s="63"/>
      <c r="AJ70" s="63"/>
      <c r="AK70" s="63"/>
      <c r="AL70" s="63"/>
      <c r="AM70" s="63"/>
      <c r="AN70" s="63"/>
      <c r="AO70" s="63"/>
      <c r="AP70" s="63"/>
      <c r="AQ70" s="63"/>
      <c r="AR70" s="63"/>
      <c r="AS70" s="63"/>
      <c r="AT70" s="63"/>
    </row>
    <row r="71" spans="2:46" ht="69.75" customHeight="1">
      <c r="B71" s="497" t="s">
        <v>297</v>
      </c>
      <c r="C71" s="249"/>
      <c r="D71" s="42" t="s">
        <v>298</v>
      </c>
      <c r="E71" s="159">
        <v>21</v>
      </c>
      <c r="F71" s="22">
        <v>7</v>
      </c>
      <c r="G71" s="22">
        <v>33.3</v>
      </c>
      <c r="H71" s="22">
        <v>20</v>
      </c>
      <c r="I71" s="22">
        <f>(H71*G71)/F71</f>
        <v>95.14285714285714</v>
      </c>
      <c r="J71" s="22">
        <v>7</v>
      </c>
      <c r="K71" s="22">
        <v>33.3</v>
      </c>
      <c r="L71" s="22">
        <v>16</v>
      </c>
      <c r="M71" s="22">
        <f>(L71*K71)/J71</f>
        <v>76.11428571428571</v>
      </c>
      <c r="N71" s="22">
        <v>7</v>
      </c>
      <c r="O71" s="22">
        <v>33.4</v>
      </c>
      <c r="P71" s="22">
        <v>11</v>
      </c>
      <c r="Q71" s="22">
        <f>(P71*O71)/N71</f>
        <v>52.48571428571428</v>
      </c>
      <c r="R71" s="589" t="s">
        <v>350</v>
      </c>
      <c r="S71" s="590"/>
      <c r="T71" s="590"/>
      <c r="U71" s="590"/>
      <c r="V71" s="590"/>
      <c r="W71" s="590"/>
      <c r="X71" s="591"/>
      <c r="Y71" s="473" t="s">
        <v>258</v>
      </c>
      <c r="Z71" s="573"/>
      <c r="AA71" s="474"/>
      <c r="AB71" s="157"/>
      <c r="AC71" s="157"/>
      <c r="AD71" s="157"/>
      <c r="AE71" s="157"/>
      <c r="AF71" s="157"/>
      <c r="AG71" s="157"/>
      <c r="AH71" s="157"/>
      <c r="AI71" s="157"/>
      <c r="AJ71" s="157"/>
      <c r="AK71" s="157"/>
      <c r="AL71" s="157"/>
      <c r="AM71" s="157"/>
      <c r="AN71" s="157"/>
      <c r="AO71" s="157"/>
      <c r="AP71" s="157"/>
      <c r="AQ71" s="157"/>
      <c r="AR71" s="157"/>
      <c r="AS71" s="157"/>
      <c r="AT71" s="157"/>
    </row>
    <row r="72" spans="2:46" ht="69.75" customHeight="1">
      <c r="B72" s="596" t="s">
        <v>299</v>
      </c>
      <c r="C72" s="370"/>
      <c r="D72" s="187" t="s">
        <v>232</v>
      </c>
      <c r="E72" s="159">
        <v>1</v>
      </c>
      <c r="F72" s="4"/>
      <c r="G72" s="4"/>
      <c r="H72" s="4"/>
      <c r="I72" s="4"/>
      <c r="J72" s="4"/>
      <c r="K72" s="4"/>
      <c r="L72" s="4"/>
      <c r="M72" s="4"/>
      <c r="N72" s="159">
        <v>1</v>
      </c>
      <c r="O72" s="159">
        <v>100</v>
      </c>
      <c r="P72" s="159">
        <v>1</v>
      </c>
      <c r="Q72" s="159">
        <v>100</v>
      </c>
      <c r="R72" s="222" t="s">
        <v>336</v>
      </c>
      <c r="S72" s="223"/>
      <c r="T72" s="223"/>
      <c r="U72" s="223"/>
      <c r="V72" s="223"/>
      <c r="W72" s="223"/>
      <c r="X72" s="224"/>
      <c r="Y72" s="473" t="s">
        <v>258</v>
      </c>
      <c r="Z72" s="573"/>
      <c r="AA72" s="474"/>
      <c r="AB72" s="157"/>
      <c r="AC72" s="157"/>
      <c r="AD72" s="157"/>
      <c r="AE72" s="157"/>
      <c r="AF72" s="157"/>
      <c r="AG72" s="157"/>
      <c r="AH72" s="157"/>
      <c r="AI72" s="157"/>
      <c r="AJ72" s="157"/>
      <c r="AK72" s="157"/>
      <c r="AL72" s="157"/>
      <c r="AM72" s="157"/>
      <c r="AN72" s="157"/>
      <c r="AO72" s="157"/>
      <c r="AP72" s="157"/>
      <c r="AQ72" s="157"/>
      <c r="AR72" s="157"/>
      <c r="AS72" s="157"/>
      <c r="AT72" s="157"/>
    </row>
    <row r="73" spans="2:46" ht="69.75" customHeight="1">
      <c r="B73" s="405"/>
      <c r="C73" s="378"/>
      <c r="D73" s="135"/>
      <c r="E73" s="132"/>
      <c r="F73" s="4"/>
      <c r="G73" s="4"/>
      <c r="H73" s="4"/>
      <c r="I73" s="4"/>
      <c r="J73" s="4"/>
      <c r="K73" s="4"/>
      <c r="L73" s="4"/>
      <c r="M73" s="4"/>
      <c r="N73" s="4"/>
      <c r="O73" s="4"/>
      <c r="P73" s="4"/>
      <c r="Q73" s="4"/>
      <c r="R73" s="379"/>
      <c r="S73" s="380"/>
      <c r="T73" s="380"/>
      <c r="U73" s="380"/>
      <c r="V73" s="380"/>
      <c r="W73" s="380"/>
      <c r="X73" s="381"/>
      <c r="Y73" s="379"/>
      <c r="Z73" s="380"/>
      <c r="AA73" s="406"/>
      <c r="AB73" s="133"/>
      <c r="AC73" s="133"/>
      <c r="AD73" s="133"/>
      <c r="AE73" s="133"/>
      <c r="AF73" s="133"/>
      <c r="AG73" s="133"/>
      <c r="AH73" s="133"/>
      <c r="AI73" s="133"/>
      <c r="AJ73" s="133"/>
      <c r="AK73" s="133"/>
      <c r="AL73" s="133"/>
      <c r="AM73" s="133"/>
      <c r="AN73" s="133"/>
      <c r="AO73" s="133"/>
      <c r="AP73" s="133"/>
      <c r="AQ73" s="133"/>
      <c r="AR73" s="133"/>
      <c r="AS73" s="133"/>
      <c r="AT73" s="133"/>
    </row>
    <row r="74" spans="2:46" ht="69.75" customHeight="1">
      <c r="B74" s="405"/>
      <c r="C74" s="378"/>
      <c r="D74" s="135"/>
      <c r="E74" s="132"/>
      <c r="F74" s="4"/>
      <c r="G74" s="4"/>
      <c r="H74" s="4"/>
      <c r="I74" s="4"/>
      <c r="J74" s="4"/>
      <c r="K74" s="4"/>
      <c r="L74" s="4"/>
      <c r="M74" s="4"/>
      <c r="N74" s="4"/>
      <c r="O74" s="4"/>
      <c r="P74" s="4"/>
      <c r="Q74" s="4"/>
      <c r="R74" s="379"/>
      <c r="S74" s="380"/>
      <c r="T74" s="380"/>
      <c r="U74" s="380"/>
      <c r="V74" s="380"/>
      <c r="W74" s="380"/>
      <c r="X74" s="381"/>
      <c r="Y74" s="379"/>
      <c r="Z74" s="380"/>
      <c r="AA74" s="406"/>
      <c r="AB74" s="133"/>
      <c r="AC74" s="133"/>
      <c r="AD74" s="133"/>
      <c r="AE74" s="133"/>
      <c r="AF74" s="133"/>
      <c r="AG74" s="133"/>
      <c r="AH74" s="133"/>
      <c r="AI74" s="133"/>
      <c r="AJ74" s="133"/>
      <c r="AK74" s="133"/>
      <c r="AL74" s="133"/>
      <c r="AM74" s="133"/>
      <c r="AN74" s="133"/>
      <c r="AO74" s="133"/>
      <c r="AP74" s="133"/>
      <c r="AQ74" s="133"/>
      <c r="AR74" s="133"/>
      <c r="AS74" s="133"/>
      <c r="AT74" s="133"/>
    </row>
    <row r="75" spans="2:46" ht="69.75" customHeight="1" thickBot="1">
      <c r="B75" s="579"/>
      <c r="C75" s="580"/>
      <c r="D75" s="130"/>
      <c r="E75" s="130"/>
      <c r="F75" s="31"/>
      <c r="G75" s="31"/>
      <c r="H75" s="31"/>
      <c r="I75" s="31"/>
      <c r="J75" s="31"/>
      <c r="K75" s="31"/>
      <c r="L75" s="31"/>
      <c r="M75" s="31"/>
      <c r="N75" s="31"/>
      <c r="O75" s="31"/>
      <c r="P75" s="31"/>
      <c r="Q75" s="31"/>
      <c r="R75" s="384"/>
      <c r="S75" s="385"/>
      <c r="T75" s="385"/>
      <c r="U75" s="385"/>
      <c r="V75" s="385"/>
      <c r="W75" s="385"/>
      <c r="X75" s="386"/>
      <c r="Y75" s="384"/>
      <c r="Z75" s="385"/>
      <c r="AA75" s="387"/>
      <c r="AB75" s="133"/>
      <c r="AC75" s="133"/>
      <c r="AD75" s="133"/>
      <c r="AE75" s="133"/>
      <c r="AF75" s="133"/>
      <c r="AG75" s="133"/>
      <c r="AH75" s="133"/>
      <c r="AI75" s="133"/>
      <c r="AJ75" s="133"/>
      <c r="AK75" s="133"/>
      <c r="AL75" s="133"/>
      <c r="AM75" s="133"/>
      <c r="AN75" s="133"/>
      <c r="AO75" s="133"/>
      <c r="AP75" s="133"/>
      <c r="AQ75" s="133"/>
      <c r="AR75" s="133"/>
      <c r="AS75" s="133"/>
      <c r="AT75" s="133"/>
    </row>
    <row r="76" spans="2:46" ht="15.75" customHeight="1" thickBot="1">
      <c r="B76" s="238" t="s">
        <v>220</v>
      </c>
      <c r="C76" s="587"/>
      <c r="D76" s="587"/>
      <c r="E76" s="587"/>
      <c r="F76" s="587"/>
      <c r="G76" s="587"/>
      <c r="H76" s="587"/>
      <c r="I76" s="587"/>
      <c r="J76" s="587"/>
      <c r="K76" s="587"/>
      <c r="L76" s="587"/>
      <c r="M76" s="587"/>
      <c r="N76" s="587"/>
      <c r="O76" s="587"/>
      <c r="P76" s="587"/>
      <c r="Q76" s="587"/>
      <c r="R76" s="587"/>
      <c r="S76" s="587"/>
      <c r="T76" s="587"/>
      <c r="U76" s="587"/>
      <c r="V76" s="587"/>
      <c r="W76" s="587"/>
      <c r="X76" s="587"/>
      <c r="Y76" s="587"/>
      <c r="Z76" s="587"/>
      <c r="AA76" s="588"/>
      <c r="AB76" s="114"/>
      <c r="AC76" s="114"/>
      <c r="AD76" s="114"/>
      <c r="AE76" s="114"/>
      <c r="AF76" s="114"/>
      <c r="AG76" s="114"/>
      <c r="AH76" s="114"/>
      <c r="AI76" s="114"/>
      <c r="AJ76" s="114"/>
      <c r="AK76" s="114"/>
      <c r="AL76" s="114"/>
      <c r="AM76" s="114"/>
      <c r="AN76" s="114"/>
      <c r="AO76" s="114"/>
      <c r="AP76" s="114"/>
      <c r="AQ76" s="114"/>
      <c r="AR76" s="114"/>
      <c r="AS76" s="114"/>
      <c r="AT76" s="114"/>
    </row>
    <row r="77" spans="2:46" ht="71.25" customHeight="1" thickBot="1">
      <c r="B77" s="241"/>
      <c r="C77" s="242"/>
      <c r="D77" s="242"/>
      <c r="E77" s="242"/>
      <c r="F77" s="242"/>
      <c r="G77" s="242"/>
      <c r="H77" s="242"/>
      <c r="I77" s="242"/>
      <c r="J77" s="242"/>
      <c r="K77" s="242"/>
      <c r="L77" s="242"/>
      <c r="M77" s="242"/>
      <c r="N77" s="242"/>
      <c r="O77" s="242"/>
      <c r="P77" s="242"/>
      <c r="Q77" s="242"/>
      <c r="R77" s="242"/>
      <c r="S77" s="242"/>
      <c r="T77" s="242"/>
      <c r="U77" s="242"/>
      <c r="V77" s="242"/>
      <c r="W77" s="242"/>
      <c r="X77" s="242"/>
      <c r="Y77" s="242"/>
      <c r="Z77" s="242"/>
      <c r="AA77" s="243"/>
      <c r="AB77" s="66"/>
      <c r="AC77" s="66"/>
      <c r="AD77" s="66"/>
      <c r="AE77" s="66"/>
      <c r="AF77" s="66"/>
      <c r="AG77" s="66"/>
      <c r="AH77" s="66"/>
      <c r="AI77" s="66"/>
      <c r="AJ77" s="66"/>
      <c r="AK77" s="66"/>
      <c r="AL77" s="66"/>
      <c r="AM77" s="66"/>
      <c r="AN77" s="66"/>
      <c r="AO77" s="66"/>
      <c r="AP77" s="66"/>
      <c r="AQ77" s="66"/>
      <c r="AR77" s="66"/>
      <c r="AS77" s="66"/>
      <c r="AT77" s="66"/>
    </row>
    <row r="78" spans="2:46" ht="27" customHeight="1">
      <c r="B78" s="18"/>
      <c r="C78" s="6"/>
      <c r="D78" s="6"/>
      <c r="E78" s="6"/>
      <c r="F78" s="6"/>
      <c r="G78" s="6"/>
      <c r="H78" s="6"/>
      <c r="I78" s="6"/>
      <c r="J78" s="6"/>
      <c r="K78" s="6"/>
      <c r="L78" s="6"/>
      <c r="M78" s="6"/>
      <c r="N78" s="6"/>
      <c r="O78" s="6"/>
      <c r="P78" s="6"/>
      <c r="Q78" s="6"/>
      <c r="R78" s="6"/>
      <c r="S78" s="6"/>
      <c r="T78" s="6"/>
      <c r="U78" s="6"/>
      <c r="V78" s="6"/>
      <c r="W78" s="6"/>
      <c r="X78" s="6"/>
      <c r="Y78" s="6"/>
      <c r="Z78" s="6"/>
      <c r="AA78" s="115"/>
      <c r="AB78" s="6"/>
      <c r="AC78" s="6"/>
      <c r="AD78" s="6"/>
      <c r="AE78" s="6"/>
      <c r="AF78" s="6"/>
      <c r="AG78" s="6"/>
      <c r="AH78" s="6"/>
      <c r="AI78" s="6"/>
      <c r="AJ78" s="6"/>
      <c r="AK78" s="6"/>
      <c r="AL78" s="6"/>
      <c r="AM78" s="6"/>
      <c r="AN78" s="6"/>
      <c r="AO78" s="6"/>
      <c r="AP78" s="6"/>
      <c r="AQ78" s="6"/>
      <c r="AR78" s="6"/>
      <c r="AS78" s="6"/>
      <c r="AT78" s="6"/>
    </row>
    <row r="79" spans="2:46" ht="27" customHeight="1">
      <c r="B79" s="261" t="s">
        <v>265</v>
      </c>
      <c r="C79" s="262"/>
      <c r="D79" s="262"/>
      <c r="E79" s="262"/>
      <c r="F79" s="6"/>
      <c r="G79" s="6"/>
      <c r="H79" s="6"/>
      <c r="I79" s="6"/>
      <c r="J79" s="6"/>
      <c r="K79" s="6"/>
      <c r="L79" s="6"/>
      <c r="M79" s="6"/>
      <c r="N79" s="6"/>
      <c r="O79" s="6"/>
      <c r="P79" s="262"/>
      <c r="Q79" s="262"/>
      <c r="R79" s="262"/>
      <c r="S79" s="262"/>
      <c r="T79" s="262"/>
      <c r="U79" s="262"/>
      <c r="V79" s="262"/>
      <c r="W79" s="262"/>
      <c r="X79" s="262"/>
      <c r="Y79" s="262"/>
      <c r="Z79" s="262"/>
      <c r="AA79" s="263"/>
      <c r="AB79" s="6"/>
      <c r="AC79" s="6"/>
      <c r="AD79" s="6"/>
      <c r="AE79" s="6"/>
      <c r="AF79" s="6"/>
      <c r="AG79" s="6"/>
      <c r="AH79" s="6"/>
      <c r="AI79" s="6"/>
      <c r="AJ79" s="6"/>
      <c r="AK79" s="6"/>
      <c r="AL79" s="6"/>
      <c r="AM79" s="6"/>
      <c r="AN79" s="6"/>
      <c r="AO79" s="6"/>
      <c r="AP79" s="6"/>
      <c r="AQ79" s="6"/>
      <c r="AR79" s="6"/>
      <c r="AS79" s="6"/>
      <c r="AT79" s="6"/>
    </row>
    <row r="80" spans="2:46" ht="15" customHeight="1">
      <c r="B80" s="244" t="s">
        <v>237</v>
      </c>
      <c r="C80" s="245"/>
      <c r="D80" s="245"/>
      <c r="E80" s="245"/>
      <c r="F80" s="6"/>
      <c r="G80" s="6"/>
      <c r="H80" s="6"/>
      <c r="I80" s="6"/>
      <c r="J80" s="6"/>
      <c r="K80" s="6"/>
      <c r="L80" s="6"/>
      <c r="M80" s="6"/>
      <c r="N80" s="6"/>
      <c r="O80" s="6"/>
      <c r="P80" s="246"/>
      <c r="Q80" s="246"/>
      <c r="R80" s="246"/>
      <c r="S80" s="246"/>
      <c r="T80" s="246"/>
      <c r="U80" s="246"/>
      <c r="V80" s="246"/>
      <c r="W80" s="246"/>
      <c r="X80" s="246"/>
      <c r="Y80" s="246"/>
      <c r="Z80" s="246"/>
      <c r="AA80" s="247"/>
      <c r="AB80" s="119"/>
      <c r="AC80" s="119"/>
      <c r="AD80" s="119"/>
      <c r="AE80" s="119"/>
      <c r="AF80" s="119"/>
      <c r="AG80" s="119"/>
      <c r="AH80" s="119"/>
      <c r="AI80" s="119"/>
      <c r="AJ80" s="119"/>
      <c r="AK80" s="119"/>
      <c r="AL80" s="119"/>
      <c r="AM80" s="119"/>
      <c r="AN80" s="119"/>
      <c r="AO80" s="119"/>
      <c r="AP80" s="119"/>
      <c r="AQ80" s="119"/>
      <c r="AR80" s="119"/>
      <c r="AS80" s="119"/>
      <c r="AT80" s="119"/>
    </row>
    <row r="81" spans="2:46" ht="15">
      <c r="B81" s="136"/>
      <c r="C81" s="137"/>
      <c r="D81" s="137"/>
      <c r="E81" s="137"/>
      <c r="F81" s="6"/>
      <c r="G81" s="6"/>
      <c r="H81" s="6"/>
      <c r="I81" s="6"/>
      <c r="J81" s="6"/>
      <c r="K81" s="6"/>
      <c r="L81" s="6"/>
      <c r="M81" s="6"/>
      <c r="N81" s="6"/>
      <c r="O81" s="6"/>
      <c r="P81" s="138"/>
      <c r="Q81" s="138"/>
      <c r="R81" s="138"/>
      <c r="S81" s="138"/>
      <c r="T81" s="138"/>
      <c r="U81" s="138"/>
      <c r="V81" s="138"/>
      <c r="W81" s="138"/>
      <c r="X81" s="138"/>
      <c r="Y81" s="138"/>
      <c r="Z81" s="138"/>
      <c r="AA81" s="139"/>
      <c r="AB81" s="138"/>
      <c r="AC81" s="138"/>
      <c r="AD81" s="138"/>
      <c r="AE81" s="138"/>
      <c r="AF81" s="138"/>
      <c r="AG81" s="138"/>
      <c r="AH81" s="138"/>
      <c r="AI81" s="138"/>
      <c r="AJ81" s="138"/>
      <c r="AK81" s="138"/>
      <c r="AL81" s="138"/>
      <c r="AM81" s="138"/>
      <c r="AN81" s="138"/>
      <c r="AO81" s="138"/>
      <c r="AP81" s="138"/>
      <c r="AQ81" s="138"/>
      <c r="AR81" s="138"/>
      <c r="AS81" s="138"/>
      <c r="AT81" s="138"/>
    </row>
    <row r="82" spans="2:46" ht="15.75" thickBot="1">
      <c r="B82" s="32"/>
      <c r="C82" s="33"/>
      <c r="D82" s="33"/>
      <c r="E82" s="33"/>
      <c r="F82" s="33"/>
      <c r="G82" s="33"/>
      <c r="H82" s="33"/>
      <c r="I82" s="33"/>
      <c r="J82" s="33"/>
      <c r="K82" s="33"/>
      <c r="L82" s="33"/>
      <c r="M82" s="33"/>
      <c r="N82" s="33"/>
      <c r="O82" s="33"/>
      <c r="P82" s="33"/>
      <c r="Q82" s="33"/>
      <c r="R82" s="33"/>
      <c r="S82" s="33"/>
      <c r="T82" s="33"/>
      <c r="U82" s="33"/>
      <c r="V82" s="33"/>
      <c r="W82" s="33"/>
      <c r="X82" s="33"/>
      <c r="Y82" s="33"/>
      <c r="Z82" s="33"/>
      <c r="AA82" s="34"/>
      <c r="AB82" s="6"/>
      <c r="AC82" s="6"/>
      <c r="AD82" s="6"/>
      <c r="AE82" s="6"/>
      <c r="AF82" s="6"/>
      <c r="AG82" s="6"/>
      <c r="AH82" s="6"/>
      <c r="AI82" s="6"/>
      <c r="AJ82" s="6"/>
      <c r="AK82" s="6"/>
      <c r="AL82" s="6"/>
      <c r="AM82" s="6"/>
      <c r="AN82" s="6"/>
      <c r="AO82" s="6"/>
      <c r="AP82" s="6"/>
      <c r="AQ82" s="6"/>
      <c r="AR82" s="6"/>
      <c r="AS82" s="6"/>
      <c r="AT82" s="6"/>
    </row>
    <row r="83" spans="2:46" ht="13.5" customHeight="1" thickTop="1">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6"/>
      <c r="AC83" s="6"/>
      <c r="AD83" s="6"/>
      <c r="AE83" s="6"/>
      <c r="AF83" s="6"/>
      <c r="AG83" s="6"/>
      <c r="AH83" s="6"/>
      <c r="AI83" s="6"/>
      <c r="AJ83" s="6"/>
      <c r="AK83" s="6"/>
      <c r="AL83" s="6"/>
      <c r="AM83" s="6"/>
      <c r="AN83" s="6"/>
      <c r="AO83" s="6"/>
      <c r="AP83" s="6"/>
      <c r="AQ83" s="6"/>
      <c r="AR83" s="6"/>
      <c r="AS83" s="6"/>
      <c r="AT83" s="6"/>
    </row>
    <row r="84" spans="2:46" ht="15.75" thickBot="1">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6"/>
      <c r="AC84" s="6"/>
      <c r="AD84" s="6"/>
      <c r="AE84" s="6"/>
      <c r="AF84" s="6"/>
      <c r="AG84" s="6"/>
      <c r="AH84" s="6"/>
      <c r="AI84" s="6"/>
      <c r="AJ84" s="6"/>
      <c r="AK84" s="6"/>
      <c r="AL84" s="6"/>
      <c r="AM84" s="6"/>
      <c r="AN84" s="6"/>
      <c r="AO84" s="6"/>
      <c r="AP84" s="6"/>
      <c r="AQ84" s="6"/>
      <c r="AR84" s="6"/>
      <c r="AS84" s="6"/>
      <c r="AT84" s="6"/>
    </row>
    <row r="85" spans="2:46" ht="22.5" customHeight="1" thickTop="1">
      <c r="B85" s="267" t="s">
        <v>248</v>
      </c>
      <c r="C85" s="268"/>
      <c r="D85" s="268"/>
      <c r="E85" s="268"/>
      <c r="F85" s="268"/>
      <c r="G85" s="268"/>
      <c r="H85" s="268"/>
      <c r="I85" s="268"/>
      <c r="J85" s="268"/>
      <c r="K85" s="268"/>
      <c r="L85" s="268"/>
      <c r="M85" s="268"/>
      <c r="N85" s="268"/>
      <c r="O85" s="268"/>
      <c r="P85" s="268"/>
      <c r="Q85" s="268"/>
      <c r="R85" s="268"/>
      <c r="S85" s="268"/>
      <c r="T85" s="268"/>
      <c r="U85" s="268"/>
      <c r="V85" s="268"/>
      <c r="W85" s="268"/>
      <c r="X85" s="268"/>
      <c r="Y85" s="268"/>
      <c r="Z85" s="268"/>
      <c r="AA85" s="269"/>
      <c r="AB85" s="16"/>
      <c r="AC85" s="16"/>
      <c r="AD85" s="16"/>
      <c r="AE85" s="16"/>
      <c r="AF85" s="16"/>
      <c r="AG85" s="16"/>
      <c r="AH85" s="16"/>
      <c r="AI85" s="16"/>
      <c r="AJ85" s="16"/>
      <c r="AK85" s="16"/>
      <c r="AL85" s="16"/>
      <c r="AM85" s="16"/>
      <c r="AN85" s="16"/>
      <c r="AO85" s="16"/>
      <c r="AP85" s="16"/>
      <c r="AQ85" s="16"/>
      <c r="AR85" s="16"/>
      <c r="AS85" s="16"/>
      <c r="AT85" s="16"/>
    </row>
    <row r="86" spans="2:46" ht="12.75" customHeight="1">
      <c r="B86" s="15"/>
      <c r="C86" s="16"/>
      <c r="D86" s="16"/>
      <c r="E86" s="16"/>
      <c r="F86" s="16"/>
      <c r="G86" s="16"/>
      <c r="H86" s="16"/>
      <c r="I86" s="16"/>
      <c r="J86" s="16"/>
      <c r="K86" s="16"/>
      <c r="L86" s="16"/>
      <c r="M86" s="16"/>
      <c r="N86" s="16"/>
      <c r="O86" s="16"/>
      <c r="P86" s="16"/>
      <c r="Q86" s="16"/>
      <c r="R86" s="16"/>
      <c r="S86" s="16"/>
      <c r="T86" s="16"/>
      <c r="U86" s="16"/>
      <c r="V86" s="16"/>
      <c r="W86" s="16"/>
      <c r="X86" s="16"/>
      <c r="Y86" s="16"/>
      <c r="Z86" s="16"/>
      <c r="AA86" s="17"/>
      <c r="AB86" s="16"/>
      <c r="AC86" s="16"/>
      <c r="AD86" s="16"/>
      <c r="AE86" s="16"/>
      <c r="AF86" s="16"/>
      <c r="AG86" s="16"/>
      <c r="AH86" s="16"/>
      <c r="AI86" s="16"/>
      <c r="AJ86" s="16"/>
      <c r="AK86" s="16"/>
      <c r="AL86" s="16"/>
      <c r="AM86" s="16"/>
      <c r="AN86" s="16"/>
      <c r="AO86" s="16"/>
      <c r="AP86" s="16"/>
      <c r="AQ86" s="16"/>
      <c r="AR86" s="16"/>
      <c r="AS86" s="16"/>
      <c r="AT86" s="16"/>
    </row>
    <row r="87" spans="2:46" ht="15" customHeight="1">
      <c r="B87" s="270" t="s">
        <v>72</v>
      </c>
      <c r="C87" s="271"/>
      <c r="D87" s="271"/>
      <c r="E87" s="271"/>
      <c r="F87" s="271"/>
      <c r="G87" s="271"/>
      <c r="H87" s="271"/>
      <c r="I87" s="271"/>
      <c r="J87" s="271"/>
      <c r="K87" s="271"/>
      <c r="L87" s="271"/>
      <c r="M87" s="271"/>
      <c r="N87" s="271"/>
      <c r="O87" s="271"/>
      <c r="P87" s="271"/>
      <c r="Q87" s="271"/>
      <c r="R87" s="271"/>
      <c r="S87" s="271"/>
      <c r="T87" s="271"/>
      <c r="U87" s="271"/>
      <c r="V87" s="271"/>
      <c r="W87" s="271"/>
      <c r="X87" s="271"/>
      <c r="Y87" s="271"/>
      <c r="Z87" s="271"/>
      <c r="AA87" s="272"/>
      <c r="AB87" s="129"/>
      <c r="AC87" s="129"/>
      <c r="AD87" s="129"/>
      <c r="AE87" s="129"/>
      <c r="AF87" s="129"/>
      <c r="AG87" s="129"/>
      <c r="AH87" s="129"/>
      <c r="AI87" s="129"/>
      <c r="AJ87" s="129"/>
      <c r="AK87" s="129"/>
      <c r="AL87" s="129"/>
      <c r="AM87" s="129"/>
      <c r="AN87" s="129"/>
      <c r="AO87" s="129"/>
      <c r="AP87" s="129"/>
      <c r="AQ87" s="129"/>
      <c r="AR87" s="129"/>
      <c r="AS87" s="129"/>
      <c r="AT87" s="129"/>
    </row>
    <row r="88" spans="2:46" ht="15">
      <c r="B88" s="18"/>
      <c r="C88" s="6"/>
      <c r="D88" s="6"/>
      <c r="E88" s="6"/>
      <c r="F88" s="6"/>
      <c r="G88" s="6"/>
      <c r="H88" s="6"/>
      <c r="I88" s="6"/>
      <c r="J88" s="6"/>
      <c r="K88" s="6"/>
      <c r="L88" s="6"/>
      <c r="M88" s="6"/>
      <c r="N88" s="6"/>
      <c r="O88" s="6"/>
      <c r="P88" s="6"/>
      <c r="Q88" s="6"/>
      <c r="R88" s="6"/>
      <c r="S88" s="6"/>
      <c r="T88" s="6"/>
      <c r="U88" s="6"/>
      <c r="V88" s="6"/>
      <c r="W88" s="6"/>
      <c r="X88" s="6"/>
      <c r="Y88" s="6"/>
      <c r="Z88" s="6"/>
      <c r="AA88" s="19"/>
      <c r="AB88" s="6"/>
      <c r="AC88" s="6"/>
      <c r="AD88" s="6"/>
      <c r="AE88" s="6"/>
      <c r="AF88" s="6"/>
      <c r="AG88" s="6"/>
      <c r="AH88" s="6"/>
      <c r="AI88" s="6"/>
      <c r="AJ88" s="6"/>
      <c r="AK88" s="6"/>
      <c r="AL88" s="6"/>
      <c r="AM88" s="6"/>
      <c r="AN88" s="6"/>
      <c r="AO88" s="6"/>
      <c r="AP88" s="6"/>
      <c r="AQ88" s="6"/>
      <c r="AR88" s="6"/>
      <c r="AS88" s="6"/>
      <c r="AT88" s="6"/>
    </row>
    <row r="89" spans="2:46" ht="31.5" customHeight="1">
      <c r="B89" s="273" t="s">
        <v>250</v>
      </c>
      <c r="C89" s="274"/>
      <c r="D89" s="274"/>
      <c r="E89" s="274"/>
      <c r="F89" s="274"/>
      <c r="G89" s="274"/>
      <c r="H89" s="274"/>
      <c r="I89" s="274"/>
      <c r="J89" s="274"/>
      <c r="K89" s="274"/>
      <c r="L89" s="274"/>
      <c r="M89" s="274"/>
      <c r="N89" s="274"/>
      <c r="O89" s="274"/>
      <c r="P89" s="274"/>
      <c r="Q89" s="274"/>
      <c r="R89" s="274"/>
      <c r="S89" s="274"/>
      <c r="T89" s="274"/>
      <c r="U89" s="274"/>
      <c r="V89" s="274"/>
      <c r="W89" s="274"/>
      <c r="X89" s="274"/>
      <c r="Y89" s="274"/>
      <c r="Z89" s="274"/>
      <c r="AA89" s="275"/>
      <c r="AB89" s="127"/>
      <c r="AC89" s="127"/>
      <c r="AD89" s="127"/>
      <c r="AE89" s="127"/>
      <c r="AF89" s="127"/>
      <c r="AG89" s="127"/>
      <c r="AH89" s="127"/>
      <c r="AI89" s="127"/>
      <c r="AJ89" s="127"/>
      <c r="AK89" s="127"/>
      <c r="AL89" s="127"/>
      <c r="AM89" s="127"/>
      <c r="AN89" s="127"/>
      <c r="AO89" s="127"/>
      <c r="AP89" s="127"/>
      <c r="AQ89" s="127"/>
      <c r="AR89" s="127"/>
      <c r="AS89" s="127"/>
      <c r="AT89" s="127"/>
    </row>
    <row r="90" spans="2:46" ht="15" customHeight="1" thickBot="1">
      <c r="B90" s="18"/>
      <c r="C90" s="6"/>
      <c r="D90" s="6"/>
      <c r="E90" s="6"/>
      <c r="F90" s="6"/>
      <c r="G90" s="6"/>
      <c r="H90" s="6"/>
      <c r="I90" s="6"/>
      <c r="J90" s="6"/>
      <c r="K90" s="6"/>
      <c r="L90" s="6"/>
      <c r="M90" s="6"/>
      <c r="N90" s="6"/>
      <c r="O90" s="6"/>
      <c r="P90" s="6"/>
      <c r="Q90" s="6"/>
      <c r="R90" s="6"/>
      <c r="S90" s="6"/>
      <c r="T90" s="6"/>
      <c r="U90" s="6"/>
      <c r="V90" s="6"/>
      <c r="W90" s="6"/>
      <c r="X90" s="6"/>
      <c r="Y90" s="6"/>
      <c r="Z90" s="6"/>
      <c r="AA90" s="19"/>
      <c r="AB90" s="6"/>
      <c r="AC90" s="6"/>
      <c r="AD90" s="6"/>
      <c r="AE90" s="6"/>
      <c r="AF90" s="6"/>
      <c r="AG90" s="6"/>
      <c r="AH90" s="6"/>
      <c r="AI90" s="6"/>
      <c r="AJ90" s="6"/>
      <c r="AK90" s="6"/>
      <c r="AL90" s="6"/>
      <c r="AM90" s="6"/>
      <c r="AN90" s="6"/>
      <c r="AO90" s="6"/>
      <c r="AP90" s="6"/>
      <c r="AQ90" s="6"/>
      <c r="AR90" s="6"/>
      <c r="AS90" s="6"/>
      <c r="AT90" s="6"/>
    </row>
    <row r="91" spans="2:46" ht="15.75" customHeight="1" thickTop="1">
      <c r="B91" s="276" t="s">
        <v>292</v>
      </c>
      <c r="C91" s="277"/>
      <c r="D91" s="277"/>
      <c r="E91" s="277"/>
      <c r="F91" s="277"/>
      <c r="G91" s="277"/>
      <c r="H91" s="277"/>
      <c r="I91" s="277"/>
      <c r="J91" s="277"/>
      <c r="K91" s="277"/>
      <c r="L91" s="277"/>
      <c r="M91" s="277"/>
      <c r="N91" s="277"/>
      <c r="O91" s="278"/>
      <c r="P91" s="285" t="s">
        <v>80</v>
      </c>
      <c r="Q91" s="286"/>
      <c r="R91" s="286"/>
      <c r="S91" s="286"/>
      <c r="T91" s="286"/>
      <c r="U91" s="286"/>
      <c r="V91" s="286"/>
      <c r="W91" s="428"/>
      <c r="X91" s="229" t="s">
        <v>202</v>
      </c>
      <c r="Y91" s="230"/>
      <c r="Z91" s="230"/>
      <c r="AA91" s="231"/>
      <c r="AB91" s="122"/>
      <c r="AC91" s="122"/>
      <c r="AD91" s="122"/>
      <c r="AE91" s="122"/>
      <c r="AF91" s="122"/>
      <c r="AG91" s="122"/>
      <c r="AH91" s="122"/>
      <c r="AI91" s="122"/>
      <c r="AJ91" s="122"/>
      <c r="AK91" s="122"/>
      <c r="AL91" s="122"/>
      <c r="AM91" s="122"/>
      <c r="AN91" s="122"/>
      <c r="AO91" s="122"/>
      <c r="AP91" s="122"/>
      <c r="AQ91" s="122"/>
      <c r="AR91" s="122"/>
      <c r="AS91" s="122"/>
      <c r="AT91" s="122"/>
    </row>
    <row r="92" spans="2:46" ht="15">
      <c r="B92" s="279"/>
      <c r="C92" s="280"/>
      <c r="D92" s="280"/>
      <c r="E92" s="280"/>
      <c r="F92" s="280"/>
      <c r="G92" s="280"/>
      <c r="H92" s="280"/>
      <c r="I92" s="280"/>
      <c r="J92" s="280"/>
      <c r="K92" s="280"/>
      <c r="L92" s="280"/>
      <c r="M92" s="280"/>
      <c r="N92" s="280"/>
      <c r="O92" s="281"/>
      <c r="P92" s="429"/>
      <c r="Q92" s="430"/>
      <c r="R92" s="430"/>
      <c r="S92" s="430"/>
      <c r="T92" s="430"/>
      <c r="U92" s="430"/>
      <c r="V92" s="430"/>
      <c r="W92" s="431"/>
      <c r="X92" s="432"/>
      <c r="Y92" s="291"/>
      <c r="Z92" s="291"/>
      <c r="AA92" s="292"/>
      <c r="AB92" s="122"/>
      <c r="AC92" s="122"/>
      <c r="AD92" s="122"/>
      <c r="AE92" s="122"/>
      <c r="AF92" s="122"/>
      <c r="AG92" s="122"/>
      <c r="AH92" s="122"/>
      <c r="AI92" s="122"/>
      <c r="AJ92" s="122"/>
      <c r="AK92" s="122"/>
      <c r="AL92" s="122"/>
      <c r="AM92" s="122"/>
      <c r="AN92" s="122"/>
      <c r="AO92" s="122"/>
      <c r="AP92" s="122"/>
      <c r="AQ92" s="122"/>
      <c r="AR92" s="122"/>
      <c r="AS92" s="122"/>
      <c r="AT92" s="122"/>
    </row>
    <row r="93" spans="2:46" ht="15" customHeight="1">
      <c r="B93" s="279"/>
      <c r="C93" s="280"/>
      <c r="D93" s="280"/>
      <c r="E93" s="280"/>
      <c r="F93" s="280"/>
      <c r="G93" s="280"/>
      <c r="H93" s="280"/>
      <c r="I93" s="280"/>
      <c r="J93" s="280"/>
      <c r="K93" s="280"/>
      <c r="L93" s="280"/>
      <c r="M93" s="280"/>
      <c r="N93" s="280"/>
      <c r="O93" s="281"/>
      <c r="P93" s="433">
        <v>4</v>
      </c>
      <c r="Q93" s="434"/>
      <c r="R93" s="434"/>
      <c r="S93" s="434"/>
      <c r="T93" s="434"/>
      <c r="U93" s="434"/>
      <c r="V93" s="434"/>
      <c r="W93" s="435"/>
      <c r="X93" s="337" t="s">
        <v>83</v>
      </c>
      <c r="Y93" s="338"/>
      <c r="Z93" s="338"/>
      <c r="AA93" s="339"/>
      <c r="AB93" s="53"/>
      <c r="AC93" s="53"/>
      <c r="AD93" s="53"/>
      <c r="AE93" s="53"/>
      <c r="AF93" s="53"/>
      <c r="AG93" s="53"/>
      <c r="AH93" s="53"/>
      <c r="AI93" s="53"/>
      <c r="AJ93" s="53"/>
      <c r="AK93" s="53"/>
      <c r="AL93" s="53"/>
      <c r="AM93" s="53"/>
      <c r="AN93" s="53"/>
      <c r="AO93" s="53"/>
      <c r="AP93" s="53"/>
      <c r="AQ93" s="53"/>
      <c r="AR93" s="53"/>
      <c r="AS93" s="53"/>
      <c r="AT93" s="53"/>
    </row>
    <row r="94" spans="2:46" ht="15">
      <c r="B94" s="282"/>
      <c r="C94" s="283"/>
      <c r="D94" s="283"/>
      <c r="E94" s="283"/>
      <c r="F94" s="283"/>
      <c r="G94" s="283"/>
      <c r="H94" s="283"/>
      <c r="I94" s="283"/>
      <c r="J94" s="283"/>
      <c r="K94" s="283"/>
      <c r="L94" s="283"/>
      <c r="M94" s="283"/>
      <c r="N94" s="283"/>
      <c r="O94" s="284"/>
      <c r="P94" s="334"/>
      <c r="Q94" s="335"/>
      <c r="R94" s="335"/>
      <c r="S94" s="335"/>
      <c r="T94" s="335"/>
      <c r="U94" s="335"/>
      <c r="V94" s="335"/>
      <c r="W94" s="336"/>
      <c r="X94" s="340"/>
      <c r="Y94" s="341"/>
      <c r="Z94" s="341"/>
      <c r="AA94" s="342"/>
      <c r="AB94" s="53"/>
      <c r="AC94" s="53"/>
      <c r="AD94" s="53"/>
      <c r="AE94" s="53"/>
      <c r="AF94" s="53"/>
      <c r="AG94" s="53"/>
      <c r="AH94" s="53"/>
      <c r="AI94" s="53"/>
      <c r="AJ94" s="53"/>
      <c r="AK94" s="53"/>
      <c r="AL94" s="53"/>
      <c r="AM94" s="53"/>
      <c r="AN94" s="53"/>
      <c r="AO94" s="53"/>
      <c r="AP94" s="53"/>
      <c r="AQ94" s="53"/>
      <c r="AR94" s="53"/>
      <c r="AS94" s="53"/>
      <c r="AT94" s="53"/>
    </row>
    <row r="95" spans="2:46" ht="9" customHeight="1">
      <c r="B95" s="393" t="s">
        <v>117</v>
      </c>
      <c r="C95" s="394"/>
      <c r="D95" s="394"/>
      <c r="E95" s="394"/>
      <c r="F95" s="394"/>
      <c r="G95" s="394"/>
      <c r="H95" s="394"/>
      <c r="I95" s="394"/>
      <c r="J95" s="394"/>
      <c r="K95" s="394"/>
      <c r="L95" s="394"/>
      <c r="M95" s="394"/>
      <c r="N95" s="394"/>
      <c r="O95" s="394"/>
      <c r="P95" s="394"/>
      <c r="Q95" s="394"/>
      <c r="R95" s="394"/>
      <c r="S95" s="394"/>
      <c r="T95" s="394"/>
      <c r="U95" s="394"/>
      <c r="V95" s="394"/>
      <c r="W95" s="394"/>
      <c r="X95" s="394"/>
      <c r="Y95" s="394"/>
      <c r="Z95" s="394"/>
      <c r="AA95" s="395"/>
      <c r="AB95" s="116"/>
      <c r="AC95" s="116"/>
      <c r="AD95" s="116"/>
      <c r="AE95" s="116"/>
      <c r="AF95" s="116"/>
      <c r="AG95" s="116"/>
      <c r="AH95" s="116"/>
      <c r="AI95" s="116"/>
      <c r="AJ95" s="116"/>
      <c r="AK95" s="116"/>
      <c r="AL95" s="116"/>
      <c r="AM95" s="116"/>
      <c r="AN95" s="116"/>
      <c r="AO95" s="116"/>
      <c r="AP95" s="116"/>
      <c r="AQ95" s="116"/>
      <c r="AR95" s="116"/>
      <c r="AS95" s="116"/>
      <c r="AT95" s="116"/>
    </row>
    <row r="96" spans="2:46" ht="22.5" customHeight="1">
      <c r="B96" s="396"/>
      <c r="C96" s="397"/>
      <c r="D96" s="397"/>
      <c r="E96" s="397"/>
      <c r="F96" s="397"/>
      <c r="G96" s="397"/>
      <c r="H96" s="397"/>
      <c r="I96" s="397"/>
      <c r="J96" s="397"/>
      <c r="K96" s="397"/>
      <c r="L96" s="397"/>
      <c r="M96" s="397"/>
      <c r="N96" s="397"/>
      <c r="O96" s="397"/>
      <c r="P96" s="397"/>
      <c r="Q96" s="397"/>
      <c r="R96" s="397"/>
      <c r="S96" s="397"/>
      <c r="T96" s="397"/>
      <c r="U96" s="397"/>
      <c r="V96" s="397"/>
      <c r="W96" s="397"/>
      <c r="X96" s="397"/>
      <c r="Y96" s="397"/>
      <c r="Z96" s="397"/>
      <c r="AA96" s="398"/>
      <c r="AB96" s="116"/>
      <c r="AC96" s="116"/>
      <c r="AD96" s="116"/>
      <c r="AE96" s="116"/>
      <c r="AF96" s="116"/>
      <c r="AG96" s="116"/>
      <c r="AH96" s="116"/>
      <c r="AI96" s="116"/>
      <c r="AJ96" s="116"/>
      <c r="AK96" s="116"/>
      <c r="AL96" s="116"/>
      <c r="AM96" s="116"/>
      <c r="AN96" s="116"/>
      <c r="AO96" s="116"/>
      <c r="AP96" s="116"/>
      <c r="AQ96" s="116"/>
      <c r="AR96" s="116"/>
      <c r="AS96" s="116"/>
      <c r="AT96" s="116"/>
    </row>
    <row r="97" spans="2:46" ht="33" customHeight="1" thickBot="1">
      <c r="B97" s="437" t="s">
        <v>281</v>
      </c>
      <c r="C97" s="438"/>
      <c r="D97" s="438"/>
      <c r="E97" s="438"/>
      <c r="F97" s="438"/>
      <c r="G97" s="438"/>
      <c r="H97" s="438"/>
      <c r="I97" s="438"/>
      <c r="J97" s="438"/>
      <c r="K97" s="438"/>
      <c r="L97" s="438"/>
      <c r="M97" s="438"/>
      <c r="N97" s="438"/>
      <c r="O97" s="438"/>
      <c r="P97" s="438"/>
      <c r="Q97" s="438"/>
      <c r="R97" s="438"/>
      <c r="S97" s="438"/>
      <c r="T97" s="438"/>
      <c r="U97" s="438"/>
      <c r="V97" s="438"/>
      <c r="W97" s="438"/>
      <c r="X97" s="438"/>
      <c r="Y97" s="438"/>
      <c r="Z97" s="438"/>
      <c r="AA97" s="439"/>
      <c r="AB97" s="56"/>
      <c r="AC97" s="56"/>
      <c r="AD97" s="56"/>
      <c r="AE97" s="56"/>
      <c r="AF97" s="56"/>
      <c r="AG97" s="56"/>
      <c r="AH97" s="56"/>
      <c r="AI97" s="56"/>
      <c r="AJ97" s="56"/>
      <c r="AK97" s="56"/>
      <c r="AL97" s="56"/>
      <c r="AM97" s="56"/>
      <c r="AN97" s="56"/>
      <c r="AO97" s="56"/>
      <c r="AP97" s="56"/>
      <c r="AQ97" s="56"/>
      <c r="AR97" s="56"/>
      <c r="AS97" s="56"/>
      <c r="AT97" s="56"/>
    </row>
    <row r="98" spans="2:46" ht="17.25" thickBot="1" thickTop="1">
      <c r="B98" s="310" t="s">
        <v>213</v>
      </c>
      <c r="C98" s="311"/>
      <c r="D98" s="311"/>
      <c r="E98" s="311"/>
      <c r="F98" s="311"/>
      <c r="G98" s="311"/>
      <c r="H98" s="311"/>
      <c r="I98" s="311"/>
      <c r="J98" s="311"/>
      <c r="K98" s="311"/>
      <c r="L98" s="311"/>
      <c r="M98" s="311"/>
      <c r="N98" s="311"/>
      <c r="O98" s="311"/>
      <c r="P98" s="311"/>
      <c r="Q98" s="311"/>
      <c r="R98" s="311"/>
      <c r="S98" s="311"/>
      <c r="T98" s="311"/>
      <c r="U98" s="311"/>
      <c r="V98" s="311"/>
      <c r="W98" s="311"/>
      <c r="X98" s="311"/>
      <c r="Y98" s="311"/>
      <c r="Z98" s="311"/>
      <c r="AA98" s="312"/>
      <c r="AB98" s="57"/>
      <c r="AC98" s="57"/>
      <c r="AD98" s="57"/>
      <c r="AE98" s="57"/>
      <c r="AF98" s="57"/>
      <c r="AG98" s="57"/>
      <c r="AH98" s="57"/>
      <c r="AI98" s="57"/>
      <c r="AJ98" s="57"/>
      <c r="AK98" s="57"/>
      <c r="AL98" s="57"/>
      <c r="AM98" s="57"/>
      <c r="AN98" s="57"/>
      <c r="AO98" s="57"/>
      <c r="AP98" s="57"/>
      <c r="AQ98" s="57"/>
      <c r="AR98" s="57"/>
      <c r="AS98" s="57"/>
      <c r="AT98" s="57"/>
    </row>
    <row r="99" spans="2:46" ht="45" customHeight="1" thickBot="1" thickTop="1">
      <c r="B99" s="103" t="s">
        <v>214</v>
      </c>
      <c r="C99" s="104" t="s">
        <v>81</v>
      </c>
      <c r="D99" s="140" t="s">
        <v>75</v>
      </c>
      <c r="E99" s="548" t="s">
        <v>207</v>
      </c>
      <c r="F99" s="549"/>
      <c r="G99" s="549"/>
      <c r="H99" s="549"/>
      <c r="I99" s="551"/>
      <c r="J99" s="548" t="s">
        <v>215</v>
      </c>
      <c r="K99" s="549"/>
      <c r="L99" s="549"/>
      <c r="M99" s="549"/>
      <c r="N99" s="549"/>
      <c r="O99" s="549"/>
      <c r="P99" s="549"/>
      <c r="Q99" s="549"/>
      <c r="R99" s="549"/>
      <c r="S99" s="549"/>
      <c r="T99" s="549"/>
      <c r="U99" s="549"/>
      <c r="V99" s="229" t="s">
        <v>216</v>
      </c>
      <c r="W99" s="230"/>
      <c r="X99" s="230"/>
      <c r="Y99" s="230"/>
      <c r="Z99" s="230"/>
      <c r="AA99" s="231"/>
      <c r="AB99" s="122"/>
      <c r="AC99" s="122"/>
      <c r="AD99" s="122"/>
      <c r="AE99" s="122"/>
      <c r="AF99" s="122"/>
      <c r="AG99" s="122"/>
      <c r="AH99" s="122"/>
      <c r="AI99" s="122"/>
      <c r="AJ99" s="122"/>
      <c r="AK99" s="122"/>
      <c r="AL99" s="122"/>
      <c r="AM99" s="122"/>
      <c r="AN99" s="122"/>
      <c r="AO99" s="122"/>
      <c r="AP99" s="122"/>
      <c r="AQ99" s="122"/>
      <c r="AR99" s="122"/>
      <c r="AS99" s="122"/>
      <c r="AT99" s="122"/>
    </row>
    <row r="100" spans="2:46" ht="37.5" customHeight="1" thickBot="1" thickTop="1">
      <c r="B100" s="552" t="s">
        <v>115</v>
      </c>
      <c r="C100" s="555" t="str">
        <f>(IF(B100="Número de alumnos de origen indígena atendidos en la institución",AY7,IF(B100="Porcentaje de alumnos de origen indígena becados",AY8)))</f>
        <v>(Número de alumnos de origen indígena becados/ número de alumnos)*100</v>
      </c>
      <c r="D100" s="189" t="str">
        <f>(IF(B100="Número de alumnos de origen indígena atendidos en la institución",AZ7,IF(B100="Porcentaje de alumnos de origen indígena becados",AZ8)))</f>
        <v>Alumnos</v>
      </c>
      <c r="E100" s="192">
        <f>(IF(B100="Número de alumnos de origen indígena atendidos en la institución",BA7,IF(B100="Porcentaje de alumnos de origen indígena becados",BA8)))</f>
        <v>56</v>
      </c>
      <c r="F100" s="193"/>
      <c r="G100" s="193"/>
      <c r="H100" s="193"/>
      <c r="I100" s="194"/>
      <c r="J100" s="201">
        <v>2018</v>
      </c>
      <c r="K100" s="202"/>
      <c r="L100" s="202"/>
      <c r="M100" s="202"/>
      <c r="N100" s="202"/>
      <c r="O100" s="203"/>
      <c r="P100" s="201">
        <v>2019</v>
      </c>
      <c r="Q100" s="202"/>
      <c r="R100" s="202"/>
      <c r="S100" s="202"/>
      <c r="T100" s="202"/>
      <c r="U100" s="202"/>
      <c r="V100" s="232"/>
      <c r="W100" s="233"/>
      <c r="X100" s="233"/>
      <c r="Y100" s="233"/>
      <c r="Z100" s="233"/>
      <c r="AA100" s="234"/>
      <c r="AB100" s="160"/>
      <c r="AC100" s="188"/>
      <c r="AD100" s="160"/>
      <c r="AE100" s="160"/>
      <c r="AF100" s="160"/>
      <c r="AG100" s="160"/>
      <c r="AH100" s="160"/>
      <c r="AI100" s="160"/>
      <c r="AJ100" s="160"/>
      <c r="AK100" s="160"/>
      <c r="AL100" s="160"/>
      <c r="AM100" s="160"/>
      <c r="AN100" s="160"/>
      <c r="AO100" s="160"/>
      <c r="AP100" s="160"/>
      <c r="AQ100" s="160"/>
      <c r="AR100" s="160"/>
      <c r="AS100" s="160"/>
      <c r="AT100" s="160"/>
    </row>
    <row r="101" spans="2:46" ht="42" customHeight="1" thickBot="1" thickTop="1">
      <c r="B101" s="553"/>
      <c r="C101" s="556"/>
      <c r="D101" s="190"/>
      <c r="E101" s="195"/>
      <c r="F101" s="196"/>
      <c r="G101" s="196"/>
      <c r="H101" s="196"/>
      <c r="I101" s="197"/>
      <c r="J101" s="204" t="s">
        <v>102</v>
      </c>
      <c r="K101" s="205"/>
      <c r="L101" s="206"/>
      <c r="M101" s="207" t="s">
        <v>103</v>
      </c>
      <c r="N101" s="208"/>
      <c r="O101" s="209"/>
      <c r="P101" s="204" t="s">
        <v>106</v>
      </c>
      <c r="Q101" s="205"/>
      <c r="R101" s="206"/>
      <c r="S101" s="207" t="s">
        <v>107</v>
      </c>
      <c r="T101" s="208"/>
      <c r="U101" s="209"/>
      <c r="V101" s="204" t="s">
        <v>104</v>
      </c>
      <c r="W101" s="205"/>
      <c r="X101" s="206"/>
      <c r="Y101" s="207" t="s">
        <v>105</v>
      </c>
      <c r="Z101" s="208"/>
      <c r="AA101" s="209"/>
      <c r="AB101" s="162"/>
      <c r="AC101" s="162"/>
      <c r="AD101" s="162"/>
      <c r="AE101" s="162"/>
      <c r="AF101" s="162"/>
      <c r="AG101" s="162"/>
      <c r="AH101" s="162"/>
      <c r="AI101" s="162"/>
      <c r="AJ101" s="162"/>
      <c r="AK101" s="162"/>
      <c r="AL101" s="162"/>
      <c r="AM101" s="162"/>
      <c r="AN101" s="162"/>
      <c r="AO101" s="162"/>
      <c r="AP101" s="162"/>
      <c r="AQ101" s="162"/>
      <c r="AR101" s="162"/>
      <c r="AS101" s="162"/>
      <c r="AT101" s="162"/>
    </row>
    <row r="102" spans="2:46" ht="145.5" customHeight="1" thickBot="1" thickTop="1">
      <c r="B102" s="554"/>
      <c r="C102" s="557"/>
      <c r="D102" s="191"/>
      <c r="E102" s="198"/>
      <c r="F102" s="199"/>
      <c r="G102" s="199"/>
      <c r="H102" s="199"/>
      <c r="I102" s="200"/>
      <c r="J102" s="558">
        <v>106</v>
      </c>
      <c r="K102" s="559"/>
      <c r="L102" s="560"/>
      <c r="M102" s="564">
        <f>(106/(92+67+89))*100</f>
        <v>42.74193548387097</v>
      </c>
      <c r="N102" s="565"/>
      <c r="O102" s="566"/>
      <c r="P102" s="558">
        <v>50</v>
      </c>
      <c r="Q102" s="559"/>
      <c r="R102" s="560"/>
      <c r="S102" s="564">
        <f>(50/(270))*100</f>
        <v>18.51851851851852</v>
      </c>
      <c r="T102" s="565"/>
      <c r="U102" s="566"/>
      <c r="V102" s="201">
        <v>71</v>
      </c>
      <c r="W102" s="202"/>
      <c r="X102" s="203"/>
      <c r="Y102" s="564">
        <f>(24+44+3)/(115+101+150)*100</f>
        <v>19.398907103825135</v>
      </c>
      <c r="Z102" s="565"/>
      <c r="AA102" s="566"/>
      <c r="AB102" s="599" t="s">
        <v>317</v>
      </c>
      <c r="AC102" s="600"/>
      <c r="AD102" s="600"/>
      <c r="AE102" s="110"/>
      <c r="AF102" s="110"/>
      <c r="AG102" s="110"/>
      <c r="AH102" s="110"/>
      <c r="AI102" s="110"/>
      <c r="AJ102" s="110"/>
      <c r="AK102" s="110"/>
      <c r="AL102" s="110"/>
      <c r="AM102" s="110"/>
      <c r="AN102" s="110"/>
      <c r="AO102" s="110"/>
      <c r="AP102" s="110"/>
      <c r="AQ102" s="110"/>
      <c r="AR102" s="110"/>
      <c r="AS102" s="110"/>
      <c r="AT102" s="110"/>
    </row>
    <row r="103" spans="2:46" ht="42" customHeight="1" thickBot="1" thickTop="1">
      <c r="B103" s="103" t="s">
        <v>214</v>
      </c>
      <c r="C103" s="104" t="s">
        <v>81</v>
      </c>
      <c r="D103" s="140" t="s">
        <v>75</v>
      </c>
      <c r="E103" s="548" t="s">
        <v>207</v>
      </c>
      <c r="F103" s="549"/>
      <c r="G103" s="549"/>
      <c r="H103" s="549"/>
      <c r="I103" s="551"/>
      <c r="J103" s="548" t="s">
        <v>215</v>
      </c>
      <c r="K103" s="549"/>
      <c r="L103" s="549"/>
      <c r="M103" s="549"/>
      <c r="N103" s="549"/>
      <c r="O103" s="549"/>
      <c r="P103" s="549"/>
      <c r="Q103" s="549"/>
      <c r="R103" s="549"/>
      <c r="S103" s="549"/>
      <c r="T103" s="549"/>
      <c r="U103" s="549"/>
      <c r="V103" s="229" t="s">
        <v>216</v>
      </c>
      <c r="W103" s="230"/>
      <c r="X103" s="230"/>
      <c r="Y103" s="230"/>
      <c r="Z103" s="230"/>
      <c r="AA103" s="231"/>
      <c r="AB103" s="122"/>
      <c r="AC103" s="122"/>
      <c r="AD103" s="122"/>
      <c r="AE103" s="122"/>
      <c r="AF103" s="122"/>
      <c r="AG103" s="122"/>
      <c r="AH103" s="122"/>
      <c r="AI103" s="122"/>
      <c r="AJ103" s="122"/>
      <c r="AK103" s="122"/>
      <c r="AL103" s="122"/>
      <c r="AM103" s="122"/>
      <c r="AN103" s="122"/>
      <c r="AO103" s="122"/>
      <c r="AP103" s="122"/>
      <c r="AQ103" s="122"/>
      <c r="AR103" s="122"/>
      <c r="AS103" s="122"/>
      <c r="AT103" s="122"/>
    </row>
    <row r="104" spans="2:46" ht="37.5" customHeight="1" thickBot="1" thickTop="1">
      <c r="B104" s="552" t="s">
        <v>116</v>
      </c>
      <c r="C104" s="555" t="str">
        <f>(IF(B104="Número de alumnos de origen indígena atendidos en la institución",AY7,IF(B104="Porcentaje de alumnos de origen indígena becados",AY8)))</f>
        <v>(Número de alumnos de origen indígena en el año t/número total de alumnos en el año t)*100</v>
      </c>
      <c r="D104" s="189" t="str">
        <f>(IF(B104="Número de alumnos de origen indígena atendidos en la institución",AZ7,IF(B104="Porcentaje de alumnos de origen indígena becados",AZ8)))</f>
        <v>Alumnos</v>
      </c>
      <c r="E104" s="192">
        <f>(IF(B104="Número de alumnos de origen indígena atendidos en la institución",BA7,IF(B104="Porcentaje de alumnos de origen indígena becados",BA8)))</f>
        <v>9000</v>
      </c>
      <c r="F104" s="193"/>
      <c r="G104" s="193"/>
      <c r="H104" s="193"/>
      <c r="I104" s="194"/>
      <c r="J104" s="201">
        <v>2018</v>
      </c>
      <c r="K104" s="202"/>
      <c r="L104" s="202"/>
      <c r="M104" s="202"/>
      <c r="N104" s="202"/>
      <c r="O104" s="203"/>
      <c r="P104" s="201">
        <v>2019</v>
      </c>
      <c r="Q104" s="202"/>
      <c r="R104" s="202"/>
      <c r="S104" s="202"/>
      <c r="T104" s="202"/>
      <c r="U104" s="202"/>
      <c r="V104" s="232"/>
      <c r="W104" s="233"/>
      <c r="X104" s="233"/>
      <c r="Y104" s="233"/>
      <c r="Z104" s="233"/>
      <c r="AA104" s="234"/>
      <c r="AB104" s="160"/>
      <c r="AC104" s="160"/>
      <c r="AD104" s="160"/>
      <c r="AE104" s="160"/>
      <c r="AF104" s="160"/>
      <c r="AG104" s="160"/>
      <c r="AH104" s="160"/>
      <c r="AI104" s="160"/>
      <c r="AJ104" s="160"/>
      <c r="AK104" s="160"/>
      <c r="AL104" s="160"/>
      <c r="AM104" s="160"/>
      <c r="AN104" s="160"/>
      <c r="AO104" s="160"/>
      <c r="AP104" s="160"/>
      <c r="AQ104" s="160"/>
      <c r="AR104" s="160"/>
      <c r="AS104" s="160"/>
      <c r="AT104" s="160"/>
    </row>
    <row r="105" spans="2:46" ht="43.5" customHeight="1" thickBot="1" thickTop="1">
      <c r="B105" s="553"/>
      <c r="C105" s="556"/>
      <c r="D105" s="190"/>
      <c r="E105" s="195"/>
      <c r="F105" s="196"/>
      <c r="G105" s="196"/>
      <c r="H105" s="196"/>
      <c r="I105" s="197"/>
      <c r="J105" s="204" t="s">
        <v>102</v>
      </c>
      <c r="K105" s="205"/>
      <c r="L105" s="206"/>
      <c r="M105" s="207" t="s">
        <v>103</v>
      </c>
      <c r="N105" s="208"/>
      <c r="O105" s="209"/>
      <c r="P105" s="204" t="s">
        <v>106</v>
      </c>
      <c r="Q105" s="205"/>
      <c r="R105" s="206"/>
      <c r="S105" s="207" t="s">
        <v>107</v>
      </c>
      <c r="T105" s="208"/>
      <c r="U105" s="209"/>
      <c r="V105" s="204" t="s">
        <v>104</v>
      </c>
      <c r="W105" s="205"/>
      <c r="X105" s="206"/>
      <c r="Y105" s="207" t="s">
        <v>105</v>
      </c>
      <c r="Z105" s="208"/>
      <c r="AA105" s="209"/>
      <c r="AB105" s="162"/>
      <c r="AC105" s="162"/>
      <c r="AD105" s="162"/>
      <c r="AE105" s="162"/>
      <c r="AF105" s="162"/>
      <c r="AG105" s="162"/>
      <c r="AH105" s="162"/>
      <c r="AI105" s="162"/>
      <c r="AJ105" s="162"/>
      <c r="AK105" s="162"/>
      <c r="AL105" s="162"/>
      <c r="AM105" s="162"/>
      <c r="AN105" s="162"/>
      <c r="AO105" s="162"/>
      <c r="AP105" s="162"/>
      <c r="AQ105" s="162"/>
      <c r="AR105" s="162"/>
      <c r="AS105" s="162"/>
      <c r="AT105" s="162"/>
    </row>
    <row r="106" spans="2:46" ht="37.5" customHeight="1" thickBot="1" thickTop="1">
      <c r="B106" s="554"/>
      <c r="C106" s="557"/>
      <c r="D106" s="191"/>
      <c r="E106" s="198"/>
      <c r="F106" s="199"/>
      <c r="G106" s="199"/>
      <c r="H106" s="199"/>
      <c r="I106" s="200"/>
      <c r="J106" s="558">
        <v>248</v>
      </c>
      <c r="K106" s="559"/>
      <c r="L106" s="560"/>
      <c r="M106" s="564">
        <f>((92+67+89)/(6822+5436+6064))*100</f>
        <v>1.3535640213950442</v>
      </c>
      <c r="N106" s="565"/>
      <c r="O106" s="566"/>
      <c r="P106" s="558">
        <v>270</v>
      </c>
      <c r="Q106" s="559"/>
      <c r="R106" s="560"/>
      <c r="S106" s="564">
        <f>((270)/(6431+5358+6456))*100</f>
        <v>1.4798574952041657</v>
      </c>
      <c r="T106" s="565"/>
      <c r="U106" s="566"/>
      <c r="V106" s="567">
        <v>366</v>
      </c>
      <c r="W106" s="568"/>
      <c r="X106" s="569"/>
      <c r="Y106" s="564">
        <f>((366)/(6668+5303+6256))*100</f>
        <v>2.0080100949141384</v>
      </c>
      <c r="Z106" s="565"/>
      <c r="AA106" s="566"/>
      <c r="AB106" s="110"/>
      <c r="AC106" s="110"/>
      <c r="AD106" s="110"/>
      <c r="AE106" s="110"/>
      <c r="AF106" s="110"/>
      <c r="AG106" s="110"/>
      <c r="AH106" s="110"/>
      <c r="AI106" s="110"/>
      <c r="AJ106" s="110"/>
      <c r="AK106" s="110"/>
      <c r="AL106" s="110"/>
      <c r="AM106" s="110"/>
      <c r="AN106" s="110"/>
      <c r="AO106" s="110"/>
      <c r="AP106" s="110"/>
      <c r="AQ106" s="110"/>
      <c r="AR106" s="110"/>
      <c r="AS106" s="110"/>
      <c r="AT106" s="110"/>
    </row>
    <row r="107" spans="2:46" ht="45" thickBot="1" thickTop="1">
      <c r="B107" s="111" t="s">
        <v>221</v>
      </c>
      <c r="C107" s="574" t="s">
        <v>300</v>
      </c>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5"/>
      <c r="AB107" s="117"/>
      <c r="AC107" s="117"/>
      <c r="AD107" s="117"/>
      <c r="AE107" s="117"/>
      <c r="AF107" s="117"/>
      <c r="AG107" s="117"/>
      <c r="AH107" s="117"/>
      <c r="AI107" s="117"/>
      <c r="AJ107" s="117"/>
      <c r="AK107" s="117"/>
      <c r="AL107" s="117"/>
      <c r="AM107" s="117"/>
      <c r="AN107" s="117"/>
      <c r="AO107" s="117"/>
      <c r="AP107" s="117"/>
      <c r="AQ107" s="117"/>
      <c r="AR107" s="117"/>
      <c r="AS107" s="117"/>
      <c r="AT107" s="117"/>
    </row>
    <row r="108" spans="2:46" ht="17.25" thickBot="1" thickTop="1">
      <c r="B108" s="583" t="s">
        <v>217</v>
      </c>
      <c r="C108" s="584"/>
      <c r="D108" s="584"/>
      <c r="E108" s="584"/>
      <c r="F108" s="584"/>
      <c r="G108" s="584"/>
      <c r="H108" s="584"/>
      <c r="I108" s="584"/>
      <c r="J108" s="584"/>
      <c r="K108" s="584"/>
      <c r="L108" s="584"/>
      <c r="M108" s="584"/>
      <c r="N108" s="584"/>
      <c r="O108" s="584"/>
      <c r="P108" s="584"/>
      <c r="Q108" s="584"/>
      <c r="R108" s="584"/>
      <c r="S108" s="584"/>
      <c r="T108" s="584"/>
      <c r="U108" s="584"/>
      <c r="V108" s="584"/>
      <c r="W108" s="584"/>
      <c r="X108" s="584"/>
      <c r="Y108" s="584"/>
      <c r="Z108" s="584"/>
      <c r="AA108" s="585"/>
      <c r="AB108" s="62"/>
      <c r="AC108" s="62"/>
      <c r="AD108" s="62"/>
      <c r="AE108" s="62"/>
      <c r="AF108" s="62"/>
      <c r="AG108" s="62"/>
      <c r="AH108" s="62"/>
      <c r="AI108" s="62"/>
      <c r="AJ108" s="62"/>
      <c r="AK108" s="62"/>
      <c r="AL108" s="62"/>
      <c r="AM108" s="62"/>
      <c r="AN108" s="62"/>
      <c r="AO108" s="62"/>
      <c r="AP108" s="62"/>
      <c r="AQ108" s="62"/>
      <c r="AR108" s="62"/>
      <c r="AS108" s="62"/>
      <c r="AT108" s="62"/>
    </row>
    <row r="109" spans="2:46" ht="35.25" customHeight="1" thickTop="1">
      <c r="B109" s="539" t="s">
        <v>74</v>
      </c>
      <c r="C109" s="535"/>
      <c r="D109" s="361" t="s">
        <v>75</v>
      </c>
      <c r="E109" s="360" t="s">
        <v>76</v>
      </c>
      <c r="F109" s="316" t="s">
        <v>331</v>
      </c>
      <c r="G109" s="317"/>
      <c r="H109" s="317"/>
      <c r="I109" s="317"/>
      <c r="J109" s="317"/>
      <c r="K109" s="317"/>
      <c r="L109" s="317"/>
      <c r="M109" s="317"/>
      <c r="N109" s="317"/>
      <c r="O109" s="317"/>
      <c r="P109" s="317"/>
      <c r="Q109" s="318"/>
      <c r="R109" s="229" t="s">
        <v>218</v>
      </c>
      <c r="S109" s="230"/>
      <c r="T109" s="230"/>
      <c r="U109" s="230"/>
      <c r="V109" s="230"/>
      <c r="W109" s="230"/>
      <c r="X109" s="231"/>
      <c r="Y109" s="528" t="s">
        <v>219</v>
      </c>
      <c r="Z109" s="230"/>
      <c r="AA109" s="231"/>
      <c r="AB109" s="122"/>
      <c r="AC109" s="122"/>
      <c r="AD109" s="122"/>
      <c r="AE109" s="122"/>
      <c r="AF109" s="122"/>
      <c r="AG109" s="122"/>
      <c r="AH109" s="122"/>
      <c r="AI109" s="122"/>
      <c r="AJ109" s="122"/>
      <c r="AK109" s="122"/>
      <c r="AL109" s="122"/>
      <c r="AM109" s="122"/>
      <c r="AN109" s="122"/>
      <c r="AO109" s="122"/>
      <c r="AP109" s="122"/>
      <c r="AQ109" s="122"/>
      <c r="AR109" s="122"/>
      <c r="AS109" s="122"/>
      <c r="AT109" s="122"/>
    </row>
    <row r="110" spans="2:46" ht="18.75" customHeight="1">
      <c r="B110" s="540"/>
      <c r="C110" s="537"/>
      <c r="D110" s="362"/>
      <c r="E110" s="360"/>
      <c r="F110" s="328">
        <v>1</v>
      </c>
      <c r="G110" s="329"/>
      <c r="H110" s="329"/>
      <c r="I110" s="330"/>
      <c r="J110" s="328">
        <v>2</v>
      </c>
      <c r="K110" s="329"/>
      <c r="L110" s="329"/>
      <c r="M110" s="330"/>
      <c r="N110" s="328">
        <v>3</v>
      </c>
      <c r="O110" s="329"/>
      <c r="P110" s="329"/>
      <c r="Q110" s="330"/>
      <c r="R110" s="319"/>
      <c r="S110" s="320"/>
      <c r="T110" s="320"/>
      <c r="U110" s="320"/>
      <c r="V110" s="320"/>
      <c r="W110" s="320"/>
      <c r="X110" s="321"/>
      <c r="Y110" s="508"/>
      <c r="Z110" s="320"/>
      <c r="AA110" s="321"/>
      <c r="AB110" s="122"/>
      <c r="AC110" s="122"/>
      <c r="AD110" s="122"/>
      <c r="AE110" s="122"/>
      <c r="AF110" s="122"/>
      <c r="AG110" s="122"/>
      <c r="AH110" s="122"/>
      <c r="AI110" s="122"/>
      <c r="AJ110" s="122"/>
      <c r="AK110" s="122"/>
      <c r="AL110" s="122"/>
      <c r="AM110" s="122"/>
      <c r="AN110" s="122"/>
      <c r="AO110" s="122"/>
      <c r="AP110" s="122"/>
      <c r="AQ110" s="122"/>
      <c r="AR110" s="122"/>
      <c r="AS110" s="122"/>
      <c r="AT110" s="122"/>
    </row>
    <row r="111" spans="2:46" ht="21" customHeight="1" thickBot="1">
      <c r="B111" s="541"/>
      <c r="C111" s="346"/>
      <c r="D111" s="363"/>
      <c r="E111" s="360"/>
      <c r="F111" s="350" t="s">
        <v>77</v>
      </c>
      <c r="G111" s="351"/>
      <c r="H111" s="350" t="s">
        <v>78</v>
      </c>
      <c r="I111" s="351"/>
      <c r="J111" s="350" t="s">
        <v>77</v>
      </c>
      <c r="K111" s="351"/>
      <c r="L111" s="350" t="s">
        <v>78</v>
      </c>
      <c r="M111" s="351"/>
      <c r="N111" s="350" t="s">
        <v>77</v>
      </c>
      <c r="O111" s="352"/>
      <c r="P111" s="350" t="s">
        <v>78</v>
      </c>
      <c r="Q111" s="351"/>
      <c r="R111" s="232"/>
      <c r="S111" s="233"/>
      <c r="T111" s="233"/>
      <c r="U111" s="233"/>
      <c r="V111" s="233"/>
      <c r="W111" s="233"/>
      <c r="X111" s="234"/>
      <c r="Y111" s="586"/>
      <c r="Z111" s="291"/>
      <c r="AA111" s="292"/>
      <c r="AB111" s="122"/>
      <c r="AC111" s="122"/>
      <c r="AD111" s="122"/>
      <c r="AE111" s="122"/>
      <c r="AF111" s="122"/>
      <c r="AG111" s="122"/>
      <c r="AH111" s="122"/>
      <c r="AI111" s="122"/>
      <c r="AJ111" s="122"/>
      <c r="AK111" s="122"/>
      <c r="AL111" s="122"/>
      <c r="AM111" s="122"/>
      <c r="AN111" s="122"/>
      <c r="AO111" s="122"/>
      <c r="AP111" s="122"/>
      <c r="AQ111" s="122"/>
      <c r="AR111" s="122"/>
      <c r="AS111" s="122"/>
      <c r="AT111" s="122"/>
    </row>
    <row r="112" spans="2:46" ht="23.25" customHeight="1" thickTop="1">
      <c r="B112" s="293"/>
      <c r="C112" s="294"/>
      <c r="D112" s="120"/>
      <c r="E112" s="118"/>
      <c r="F112" s="29" t="s">
        <v>79</v>
      </c>
      <c r="G112" s="29" t="s">
        <v>4</v>
      </c>
      <c r="H112" s="29" t="s">
        <v>79</v>
      </c>
      <c r="I112" s="29" t="s">
        <v>4</v>
      </c>
      <c r="J112" s="29" t="s">
        <v>79</v>
      </c>
      <c r="K112" s="29" t="s">
        <v>4</v>
      </c>
      <c r="L112" s="29" t="s">
        <v>79</v>
      </c>
      <c r="M112" s="29" t="s">
        <v>4</v>
      </c>
      <c r="N112" s="29" t="s">
        <v>79</v>
      </c>
      <c r="O112" s="29" t="s">
        <v>4</v>
      </c>
      <c r="P112" s="29" t="s">
        <v>79</v>
      </c>
      <c r="Q112" s="29" t="s">
        <v>4</v>
      </c>
      <c r="R112" s="344"/>
      <c r="S112" s="345"/>
      <c r="T112" s="345"/>
      <c r="U112" s="345"/>
      <c r="V112" s="345"/>
      <c r="W112" s="345"/>
      <c r="X112" s="346"/>
      <c r="Y112" s="295"/>
      <c r="Z112" s="486"/>
      <c r="AA112" s="347"/>
      <c r="AB112" s="63"/>
      <c r="AC112" s="63"/>
      <c r="AD112" s="63"/>
      <c r="AE112" s="63"/>
      <c r="AF112" s="63"/>
      <c r="AG112" s="63"/>
      <c r="AH112" s="63"/>
      <c r="AI112" s="63"/>
      <c r="AJ112" s="63"/>
      <c r="AK112" s="63"/>
      <c r="AL112" s="63"/>
      <c r="AM112" s="63"/>
      <c r="AN112" s="63"/>
      <c r="AO112" s="63"/>
      <c r="AP112" s="63"/>
      <c r="AQ112" s="63"/>
      <c r="AR112" s="63"/>
      <c r="AS112" s="63"/>
      <c r="AT112" s="63"/>
    </row>
    <row r="113" spans="2:46" ht="63" customHeight="1">
      <c r="B113" s="497" t="s">
        <v>318</v>
      </c>
      <c r="C113" s="249"/>
      <c r="D113" s="159" t="s">
        <v>319</v>
      </c>
      <c r="E113" s="159">
        <v>1</v>
      </c>
      <c r="F113" s="159"/>
      <c r="G113" s="159"/>
      <c r="H113" s="159"/>
      <c r="I113" s="159"/>
      <c r="J113" s="159"/>
      <c r="K113" s="159"/>
      <c r="L113" s="159"/>
      <c r="M113" s="159"/>
      <c r="N113" s="159">
        <v>1</v>
      </c>
      <c r="O113" s="159">
        <v>100</v>
      </c>
      <c r="P113" s="159">
        <v>3</v>
      </c>
      <c r="Q113" s="159">
        <v>300</v>
      </c>
      <c r="R113" s="222" t="s">
        <v>337</v>
      </c>
      <c r="S113" s="223"/>
      <c r="T113" s="223"/>
      <c r="U113" s="223"/>
      <c r="V113" s="223"/>
      <c r="W113" s="223"/>
      <c r="X113" s="224"/>
      <c r="Y113" s="473" t="s">
        <v>258</v>
      </c>
      <c r="Z113" s="573"/>
      <c r="AA113" s="474"/>
      <c r="AB113" s="157"/>
      <c r="AC113" s="186"/>
      <c r="AD113" s="157"/>
      <c r="AE113" s="157"/>
      <c r="AF113" s="157"/>
      <c r="AG113" s="157"/>
      <c r="AH113" s="157"/>
      <c r="AI113" s="157"/>
      <c r="AJ113" s="157"/>
      <c r="AK113" s="157"/>
      <c r="AL113" s="157"/>
      <c r="AM113" s="157"/>
      <c r="AN113" s="157"/>
      <c r="AO113" s="157"/>
      <c r="AP113" s="157"/>
      <c r="AQ113" s="157"/>
      <c r="AR113" s="157"/>
      <c r="AS113" s="157"/>
      <c r="AT113" s="157"/>
    </row>
    <row r="114" spans="2:46" ht="63" customHeight="1">
      <c r="B114" s="596" t="s">
        <v>301</v>
      </c>
      <c r="C114" s="370"/>
      <c r="D114" s="187" t="s">
        <v>232</v>
      </c>
      <c r="E114" s="159">
        <v>1</v>
      </c>
      <c r="F114" s="159"/>
      <c r="G114" s="159"/>
      <c r="H114" s="159"/>
      <c r="I114" s="159"/>
      <c r="J114" s="159"/>
      <c r="K114" s="159"/>
      <c r="L114" s="159"/>
      <c r="M114" s="159"/>
      <c r="N114" s="159">
        <v>1</v>
      </c>
      <c r="O114" s="159">
        <v>100</v>
      </c>
      <c r="P114" s="159">
        <v>1</v>
      </c>
      <c r="Q114" s="159">
        <v>100</v>
      </c>
      <c r="R114" s="222" t="s">
        <v>336</v>
      </c>
      <c r="S114" s="223"/>
      <c r="T114" s="223"/>
      <c r="U114" s="223"/>
      <c r="V114" s="223"/>
      <c r="W114" s="223"/>
      <c r="X114" s="224"/>
      <c r="Y114" s="473" t="s">
        <v>258</v>
      </c>
      <c r="Z114" s="573"/>
      <c r="AA114" s="474"/>
      <c r="AB114" s="157"/>
      <c r="AC114" s="157"/>
      <c r="AD114" s="157"/>
      <c r="AE114" s="157"/>
      <c r="AF114" s="157"/>
      <c r="AG114" s="157"/>
      <c r="AH114" s="157"/>
      <c r="AI114" s="157"/>
      <c r="AJ114" s="157"/>
      <c r="AK114" s="157"/>
      <c r="AL114" s="157"/>
      <c r="AM114" s="157"/>
      <c r="AN114" s="157"/>
      <c r="AO114" s="157"/>
      <c r="AP114" s="157"/>
      <c r="AQ114" s="157"/>
      <c r="AR114" s="157"/>
      <c r="AS114" s="157"/>
      <c r="AT114" s="157"/>
    </row>
    <row r="115" spans="2:46" ht="63" customHeight="1">
      <c r="B115" s="405"/>
      <c r="C115" s="378"/>
      <c r="D115" s="135"/>
      <c r="E115" s="132"/>
      <c r="F115" s="4"/>
      <c r="G115" s="4"/>
      <c r="H115" s="4"/>
      <c r="I115" s="4"/>
      <c r="J115" s="4"/>
      <c r="K115" s="4"/>
      <c r="L115" s="4"/>
      <c r="M115" s="4"/>
      <c r="N115" s="4"/>
      <c r="O115" s="4"/>
      <c r="P115" s="4"/>
      <c r="Q115" s="4"/>
      <c r="R115" s="379"/>
      <c r="S115" s="380"/>
      <c r="T115" s="380"/>
      <c r="U115" s="380"/>
      <c r="V115" s="380"/>
      <c r="W115" s="380"/>
      <c r="X115" s="381"/>
      <c r="Y115" s="379"/>
      <c r="Z115" s="380"/>
      <c r="AA115" s="406"/>
      <c r="AB115" s="133"/>
      <c r="AC115" s="133"/>
      <c r="AD115" s="133"/>
      <c r="AE115" s="133"/>
      <c r="AF115" s="133"/>
      <c r="AG115" s="133"/>
      <c r="AH115" s="133"/>
      <c r="AI115" s="133"/>
      <c r="AJ115" s="133"/>
      <c r="AK115" s="133"/>
      <c r="AL115" s="133"/>
      <c r="AM115" s="133"/>
      <c r="AN115" s="133"/>
      <c r="AO115" s="133"/>
      <c r="AP115" s="133"/>
      <c r="AQ115" s="133"/>
      <c r="AR115" s="133"/>
      <c r="AS115" s="133"/>
      <c r="AT115" s="133"/>
    </row>
    <row r="116" spans="2:46" ht="63" customHeight="1">
      <c r="B116" s="405"/>
      <c r="C116" s="378"/>
      <c r="D116" s="135"/>
      <c r="E116" s="132"/>
      <c r="F116" s="4"/>
      <c r="G116" s="4"/>
      <c r="H116" s="4"/>
      <c r="I116" s="4"/>
      <c r="J116" s="4"/>
      <c r="K116" s="4"/>
      <c r="L116" s="4"/>
      <c r="M116" s="4"/>
      <c r="N116" s="4"/>
      <c r="O116" s="4"/>
      <c r="P116" s="4"/>
      <c r="Q116" s="4"/>
      <c r="R116" s="379"/>
      <c r="S116" s="380"/>
      <c r="T116" s="380"/>
      <c r="U116" s="380"/>
      <c r="V116" s="380"/>
      <c r="W116" s="380"/>
      <c r="X116" s="381"/>
      <c r="Y116" s="379"/>
      <c r="Z116" s="380"/>
      <c r="AA116" s="406"/>
      <c r="AB116" s="133"/>
      <c r="AC116" s="133"/>
      <c r="AD116" s="133"/>
      <c r="AE116" s="133"/>
      <c r="AF116" s="133"/>
      <c r="AG116" s="133"/>
      <c r="AH116" s="133"/>
      <c r="AI116" s="133"/>
      <c r="AJ116" s="133"/>
      <c r="AK116" s="133"/>
      <c r="AL116" s="133"/>
      <c r="AM116" s="133"/>
      <c r="AN116" s="133"/>
      <c r="AO116" s="133"/>
      <c r="AP116" s="133"/>
      <c r="AQ116" s="133"/>
      <c r="AR116" s="133"/>
      <c r="AS116" s="133"/>
      <c r="AT116" s="133"/>
    </row>
    <row r="117" spans="2:46" ht="63" customHeight="1" thickBot="1">
      <c r="B117" s="579"/>
      <c r="C117" s="580"/>
      <c r="D117" s="130"/>
      <c r="E117" s="130"/>
      <c r="F117" s="31"/>
      <c r="G117" s="31"/>
      <c r="H117" s="31"/>
      <c r="I117" s="31"/>
      <c r="J117" s="31"/>
      <c r="K117" s="31"/>
      <c r="L117" s="31"/>
      <c r="M117" s="31"/>
      <c r="N117" s="31"/>
      <c r="O117" s="31"/>
      <c r="P117" s="31"/>
      <c r="Q117" s="31"/>
      <c r="R117" s="384"/>
      <c r="S117" s="385"/>
      <c r="T117" s="385"/>
      <c r="U117" s="385"/>
      <c r="V117" s="385"/>
      <c r="W117" s="385"/>
      <c r="X117" s="386"/>
      <c r="Y117" s="384"/>
      <c r="Z117" s="385"/>
      <c r="AA117" s="387"/>
      <c r="AB117" s="133"/>
      <c r="AC117" s="133"/>
      <c r="AD117" s="133"/>
      <c r="AE117" s="133"/>
      <c r="AF117" s="133"/>
      <c r="AG117" s="133"/>
      <c r="AH117" s="133"/>
      <c r="AI117" s="133"/>
      <c r="AJ117" s="133"/>
      <c r="AK117" s="133"/>
      <c r="AL117" s="133"/>
      <c r="AM117" s="133"/>
      <c r="AN117" s="133"/>
      <c r="AO117" s="133"/>
      <c r="AP117" s="133"/>
      <c r="AQ117" s="133"/>
      <c r="AR117" s="133"/>
      <c r="AS117" s="133"/>
      <c r="AT117" s="133"/>
    </row>
    <row r="118" spans="2:46" ht="21.75" customHeight="1" thickBot="1">
      <c r="B118" s="366" t="s">
        <v>220</v>
      </c>
      <c r="C118" s="581"/>
      <c r="D118" s="581"/>
      <c r="E118" s="581"/>
      <c r="F118" s="581"/>
      <c r="G118" s="581"/>
      <c r="H118" s="581"/>
      <c r="I118" s="581"/>
      <c r="J118" s="581"/>
      <c r="K118" s="581"/>
      <c r="L118" s="581"/>
      <c r="M118" s="581"/>
      <c r="N118" s="581"/>
      <c r="O118" s="581"/>
      <c r="P118" s="581"/>
      <c r="Q118" s="581"/>
      <c r="R118" s="581"/>
      <c r="S118" s="581"/>
      <c r="T118" s="581"/>
      <c r="U118" s="581"/>
      <c r="V118" s="581"/>
      <c r="W118" s="581"/>
      <c r="X118" s="581"/>
      <c r="Y118" s="581"/>
      <c r="Z118" s="581"/>
      <c r="AA118" s="582"/>
      <c r="AB118" s="114"/>
      <c r="AC118" s="114"/>
      <c r="AD118" s="114"/>
      <c r="AE118" s="114"/>
      <c r="AF118" s="114"/>
      <c r="AG118" s="114"/>
      <c r="AH118" s="114"/>
      <c r="AI118" s="114"/>
      <c r="AJ118" s="114"/>
      <c r="AK118" s="114"/>
      <c r="AL118" s="114"/>
      <c r="AM118" s="114"/>
      <c r="AN118" s="114"/>
      <c r="AO118" s="114"/>
      <c r="AP118" s="114"/>
      <c r="AQ118" s="114"/>
      <c r="AR118" s="114"/>
      <c r="AS118" s="114"/>
      <c r="AT118" s="114"/>
    </row>
    <row r="119" spans="2:46" ht="64.5" customHeight="1" thickBot="1">
      <c r="B119" s="241"/>
      <c r="C119" s="242"/>
      <c r="D119" s="242"/>
      <c r="E119" s="242"/>
      <c r="F119" s="242"/>
      <c r="G119" s="242"/>
      <c r="H119" s="242"/>
      <c r="I119" s="242"/>
      <c r="J119" s="242"/>
      <c r="K119" s="242"/>
      <c r="L119" s="242"/>
      <c r="M119" s="242"/>
      <c r="N119" s="242"/>
      <c r="O119" s="242"/>
      <c r="P119" s="242"/>
      <c r="Q119" s="242"/>
      <c r="R119" s="242"/>
      <c r="S119" s="242"/>
      <c r="T119" s="242"/>
      <c r="U119" s="242"/>
      <c r="V119" s="242"/>
      <c r="W119" s="242"/>
      <c r="X119" s="242"/>
      <c r="Y119" s="242"/>
      <c r="Z119" s="242"/>
      <c r="AA119" s="243"/>
      <c r="AB119" s="66"/>
      <c r="AC119" s="66"/>
      <c r="AD119" s="66"/>
      <c r="AE119" s="66"/>
      <c r="AF119" s="66"/>
      <c r="AG119" s="66"/>
      <c r="AH119" s="66"/>
      <c r="AI119" s="66"/>
      <c r="AJ119" s="66"/>
      <c r="AK119" s="66"/>
      <c r="AL119" s="66"/>
      <c r="AM119" s="66"/>
      <c r="AN119" s="66"/>
      <c r="AO119" s="66"/>
      <c r="AP119" s="66"/>
      <c r="AQ119" s="66"/>
      <c r="AR119" s="66"/>
      <c r="AS119" s="66"/>
      <c r="AT119" s="66"/>
    </row>
    <row r="120" spans="2:46" ht="15">
      <c r="B120" s="18"/>
      <c r="C120" s="6"/>
      <c r="D120" s="6"/>
      <c r="E120" s="6"/>
      <c r="F120" s="6"/>
      <c r="G120" s="6"/>
      <c r="H120" s="6"/>
      <c r="I120" s="6"/>
      <c r="J120" s="6"/>
      <c r="K120" s="6"/>
      <c r="L120" s="6"/>
      <c r="M120" s="6"/>
      <c r="N120" s="6"/>
      <c r="O120" s="6"/>
      <c r="P120" s="6"/>
      <c r="Q120" s="6"/>
      <c r="R120" s="6"/>
      <c r="S120" s="6"/>
      <c r="T120" s="6"/>
      <c r="U120" s="6"/>
      <c r="V120" s="6"/>
      <c r="W120" s="6"/>
      <c r="X120" s="6"/>
      <c r="Y120" s="6"/>
      <c r="Z120" s="6"/>
      <c r="AA120" s="19"/>
      <c r="AB120" s="6"/>
      <c r="AC120" s="6"/>
      <c r="AD120" s="6"/>
      <c r="AE120" s="6"/>
      <c r="AF120" s="6"/>
      <c r="AG120" s="6"/>
      <c r="AH120" s="6"/>
      <c r="AI120" s="6"/>
      <c r="AJ120" s="6"/>
      <c r="AK120" s="6"/>
      <c r="AL120" s="6"/>
      <c r="AM120" s="6"/>
      <c r="AN120" s="6"/>
      <c r="AO120" s="6"/>
      <c r="AP120" s="6"/>
      <c r="AQ120" s="6"/>
      <c r="AR120" s="6"/>
      <c r="AS120" s="6"/>
      <c r="AT120" s="6"/>
    </row>
    <row r="121" spans="2:46" ht="15">
      <c r="B121" s="18"/>
      <c r="C121" s="6"/>
      <c r="D121" s="6"/>
      <c r="E121" s="6"/>
      <c r="F121" s="6"/>
      <c r="G121" s="6"/>
      <c r="H121" s="6"/>
      <c r="I121" s="6"/>
      <c r="J121" s="6"/>
      <c r="K121" s="6"/>
      <c r="L121" s="6"/>
      <c r="M121" s="6"/>
      <c r="N121" s="6"/>
      <c r="O121" s="6"/>
      <c r="P121" s="6"/>
      <c r="Q121" s="6"/>
      <c r="R121" s="6"/>
      <c r="S121" s="6"/>
      <c r="T121" s="6"/>
      <c r="U121" s="6"/>
      <c r="V121" s="6"/>
      <c r="W121" s="6"/>
      <c r="X121" s="6"/>
      <c r="Y121" s="6"/>
      <c r="Z121" s="6"/>
      <c r="AA121" s="19"/>
      <c r="AB121" s="6"/>
      <c r="AC121" s="6"/>
      <c r="AD121" s="6"/>
      <c r="AE121" s="6"/>
      <c r="AF121" s="6"/>
      <c r="AG121" s="6"/>
      <c r="AH121" s="6"/>
      <c r="AI121" s="6"/>
      <c r="AJ121" s="6"/>
      <c r="AK121" s="6"/>
      <c r="AL121" s="6"/>
      <c r="AM121" s="6"/>
      <c r="AN121" s="6"/>
      <c r="AO121" s="6"/>
      <c r="AP121" s="6"/>
      <c r="AQ121" s="6"/>
      <c r="AR121" s="6"/>
      <c r="AS121" s="6"/>
      <c r="AT121" s="6"/>
    </row>
    <row r="122" spans="2:46" ht="13.5" customHeight="1">
      <c r="B122" s="261" t="s">
        <v>265</v>
      </c>
      <c r="C122" s="262"/>
      <c r="D122" s="262"/>
      <c r="E122" s="262"/>
      <c r="F122" s="6"/>
      <c r="G122" s="6"/>
      <c r="H122" s="6"/>
      <c r="I122" s="6"/>
      <c r="J122" s="6"/>
      <c r="K122" s="6"/>
      <c r="L122" s="6"/>
      <c r="M122" s="6"/>
      <c r="N122" s="6"/>
      <c r="O122" s="6"/>
      <c r="P122" s="262"/>
      <c r="Q122" s="262"/>
      <c r="R122" s="262"/>
      <c r="S122" s="262"/>
      <c r="T122" s="262"/>
      <c r="U122" s="262"/>
      <c r="V122" s="262"/>
      <c r="W122" s="262"/>
      <c r="X122" s="262"/>
      <c r="Y122" s="262"/>
      <c r="Z122" s="262"/>
      <c r="AA122" s="263"/>
      <c r="AB122" s="6"/>
      <c r="AC122" s="6"/>
      <c r="AD122" s="6"/>
      <c r="AE122" s="6"/>
      <c r="AF122" s="6"/>
      <c r="AG122" s="6"/>
      <c r="AH122" s="6"/>
      <c r="AI122" s="6"/>
      <c r="AJ122" s="6"/>
      <c r="AK122" s="6"/>
      <c r="AL122" s="6"/>
      <c r="AM122" s="6"/>
      <c r="AN122" s="6"/>
      <c r="AO122" s="6"/>
      <c r="AP122" s="6"/>
      <c r="AQ122" s="6"/>
      <c r="AR122" s="6"/>
      <c r="AS122" s="6"/>
      <c r="AT122" s="6"/>
    </row>
    <row r="123" spans="2:46" ht="15" customHeight="1">
      <c r="B123" s="244" t="s">
        <v>237</v>
      </c>
      <c r="C123" s="245"/>
      <c r="D123" s="245"/>
      <c r="E123" s="245"/>
      <c r="F123" s="6"/>
      <c r="G123" s="6"/>
      <c r="H123" s="6"/>
      <c r="I123" s="6"/>
      <c r="J123" s="6"/>
      <c r="K123" s="6"/>
      <c r="L123" s="6"/>
      <c r="M123" s="6"/>
      <c r="N123" s="6"/>
      <c r="O123" s="6"/>
      <c r="P123" s="246"/>
      <c r="Q123" s="246"/>
      <c r="R123" s="246"/>
      <c r="S123" s="246"/>
      <c r="T123" s="246"/>
      <c r="U123" s="246"/>
      <c r="V123" s="246"/>
      <c r="W123" s="246"/>
      <c r="X123" s="246"/>
      <c r="Y123" s="246"/>
      <c r="Z123" s="246"/>
      <c r="AA123" s="247"/>
      <c r="AB123" s="119"/>
      <c r="AC123" s="119"/>
      <c r="AD123" s="119"/>
      <c r="AE123" s="119"/>
      <c r="AF123" s="119"/>
      <c r="AG123" s="119"/>
      <c r="AH123" s="119"/>
      <c r="AI123" s="119"/>
      <c r="AJ123" s="119"/>
      <c r="AK123" s="119"/>
      <c r="AL123" s="119"/>
      <c r="AM123" s="119"/>
      <c r="AN123" s="119"/>
      <c r="AO123" s="119"/>
      <c r="AP123" s="119"/>
      <c r="AQ123" s="119"/>
      <c r="AR123" s="119"/>
      <c r="AS123" s="119"/>
      <c r="AT123" s="119"/>
    </row>
    <row r="124" spans="2:46" ht="12.75" customHeight="1">
      <c r="B124" s="136"/>
      <c r="C124" s="137"/>
      <c r="D124" s="137"/>
      <c r="E124" s="137"/>
      <c r="F124" s="6"/>
      <c r="G124" s="6"/>
      <c r="H124" s="6"/>
      <c r="I124" s="6"/>
      <c r="J124" s="6"/>
      <c r="K124" s="6"/>
      <c r="L124" s="6"/>
      <c r="M124" s="6"/>
      <c r="N124" s="6"/>
      <c r="O124" s="6"/>
      <c r="P124" s="138"/>
      <c r="Q124" s="138"/>
      <c r="R124" s="138"/>
      <c r="S124" s="138"/>
      <c r="T124" s="138"/>
      <c r="U124" s="138"/>
      <c r="V124" s="138"/>
      <c r="W124" s="138"/>
      <c r="X124" s="138"/>
      <c r="Y124" s="138"/>
      <c r="Z124" s="138"/>
      <c r="AA124" s="139"/>
      <c r="AB124" s="138"/>
      <c r="AC124" s="138"/>
      <c r="AD124" s="138"/>
      <c r="AE124" s="138"/>
      <c r="AF124" s="138"/>
      <c r="AG124" s="138"/>
      <c r="AH124" s="138"/>
      <c r="AI124" s="138"/>
      <c r="AJ124" s="138"/>
      <c r="AK124" s="138"/>
      <c r="AL124" s="138"/>
      <c r="AM124" s="138"/>
      <c r="AN124" s="138"/>
      <c r="AO124" s="138"/>
      <c r="AP124" s="138"/>
      <c r="AQ124" s="138"/>
      <c r="AR124" s="138"/>
      <c r="AS124" s="138"/>
      <c r="AT124" s="138"/>
    </row>
    <row r="125" spans="2:46" ht="12.75" customHeight="1" thickBot="1">
      <c r="B125" s="32"/>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4"/>
      <c r="AB125" s="6"/>
      <c r="AC125" s="6"/>
      <c r="AD125" s="6"/>
      <c r="AE125" s="6"/>
      <c r="AF125" s="6"/>
      <c r="AG125" s="6"/>
      <c r="AH125" s="6"/>
      <c r="AI125" s="6"/>
      <c r="AJ125" s="6"/>
      <c r="AK125" s="6"/>
      <c r="AL125" s="6"/>
      <c r="AM125" s="6"/>
      <c r="AN125" s="6"/>
      <c r="AO125" s="6"/>
      <c r="AP125" s="6"/>
      <c r="AQ125" s="6"/>
      <c r="AR125" s="6"/>
      <c r="AS125" s="6"/>
      <c r="AT125" s="6"/>
    </row>
    <row r="126" spans="2:46" ht="12.75" customHeight="1" thickTop="1">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6"/>
      <c r="AC126" s="6"/>
      <c r="AD126" s="6"/>
      <c r="AE126" s="6"/>
      <c r="AF126" s="6"/>
      <c r="AG126" s="6"/>
      <c r="AH126" s="6"/>
      <c r="AI126" s="6"/>
      <c r="AJ126" s="6"/>
      <c r="AK126" s="6"/>
      <c r="AL126" s="6"/>
      <c r="AM126" s="6"/>
      <c r="AN126" s="6"/>
      <c r="AO126" s="6"/>
      <c r="AP126" s="6"/>
      <c r="AQ126" s="6"/>
      <c r="AR126" s="6"/>
      <c r="AS126" s="6"/>
      <c r="AT126" s="6"/>
    </row>
    <row r="127" spans="2:46" ht="15" customHeight="1">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row>
    <row r="128" spans="2:46" ht="28.5" customHeight="1">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row>
    <row r="129" spans="2:46" ht="22.5" customHeight="1">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row>
    <row r="130" spans="2:46" ht="1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row>
    <row r="131" spans="2:46" ht="22.5" customHeight="1">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row>
    <row r="132" spans="2:46" ht="39.75" customHeight="1">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row>
    <row r="133" spans="2:46" ht="12.75" customHeight="1">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row>
    <row r="134" spans="2:46" ht="12.75" customHeight="1">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row>
    <row r="135" spans="2:46" ht="48.75" customHeight="1">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row>
    <row r="136" spans="2:46" ht="22.5" customHeight="1">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row>
    <row r="137" spans="2:46" ht="33.75" customHeight="1">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row>
    <row r="138" spans="2:46" ht="51.75" customHeight="1">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row>
    <row r="139" spans="2:46" ht="18.75" customHeight="1">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row>
    <row r="140" spans="2:46" ht="36.75" customHeight="1">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row>
    <row r="141" spans="2:46" ht="15">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row>
    <row r="142" spans="2:46" ht="15">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row>
    <row r="143" spans="2:46" ht="15">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row>
    <row r="144" spans="2:46" ht="31.5" customHeight="1">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row>
    <row r="145" spans="2:46" ht="31.5" customHeight="1">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row>
    <row r="146" spans="2:46" ht="31.5" customHeight="1">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row>
    <row r="147" spans="2:46" ht="31.5" customHeight="1">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row>
    <row r="148" spans="2:46" ht="15">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row>
    <row r="149" spans="2:46" ht="15">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row>
    <row r="150" spans="2:46" ht="15">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row>
    <row r="151" spans="2:46" ht="15">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row>
    <row r="152" spans="2:46" ht="15">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row>
    <row r="153" spans="2:46" ht="15">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row>
    <row r="154" spans="2:46" ht="15">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row>
    <row r="155" spans="2:46" ht="15">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row>
    <row r="156" spans="2:46" ht="15">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row>
    <row r="157" spans="2:46" ht="15">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row>
    <row r="158" spans="2:46" ht="15">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row>
    <row r="159" spans="2:46" ht="15">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row>
    <row r="160" spans="2:46" ht="15">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row>
    <row r="161" spans="2:46" ht="15">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row>
    <row r="162" spans="2:46" ht="15">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row>
    <row r="163" spans="2:46" ht="15">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row>
    <row r="164" spans="2:46" ht="15">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row>
    <row r="165" spans="2:46" ht="15">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row>
    <row r="166" spans="2:46" ht="15">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row>
    <row r="167" spans="2:46" ht="15">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row>
    <row r="168" spans="2:46" ht="15">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row>
    <row r="169" spans="2:46" ht="15">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row>
    <row r="170" spans="2:46" ht="15">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row>
    <row r="171" spans="2:46" ht="15">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row>
    <row r="172" spans="2:46" ht="15">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row>
    <row r="173" spans="2:46" ht="15">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row>
    <row r="174" spans="2:46" ht="15">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row>
    <row r="175" spans="2:46" ht="15">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row>
    <row r="176" spans="2:46" ht="15">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row>
    <row r="177" spans="2:46" ht="15">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row>
    <row r="178" spans="2:46" ht="15">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row>
    <row r="179" spans="2:46" ht="15">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row>
    <row r="180" spans="2:46" ht="15">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row>
    <row r="181" spans="2:46" ht="15">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row>
    <row r="182" spans="2:46" ht="15">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row>
    <row r="183" spans="2:46" ht="15">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row>
    <row r="184" spans="2:46" ht="15">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row>
    <row r="185" spans="2:46" ht="15">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row>
    <row r="186" spans="2:46" ht="15">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row>
    <row r="187" spans="2:46" ht="15">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row>
    <row r="188" spans="2:46" ht="15">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row>
    <row r="189" spans="2:46" ht="15">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row>
    <row r="190" spans="2:46" ht="15">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row>
    <row r="191" spans="2:46" ht="15">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row>
    <row r="192" spans="2:46" ht="15">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row>
    <row r="193" spans="2:46" ht="15">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row>
    <row r="194" spans="2:46" ht="15">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row>
    <row r="195" spans="2:46" ht="15">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row>
    <row r="196" spans="2:46" ht="15">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row>
    <row r="197" spans="2:46" ht="15">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row>
    <row r="198" spans="2:46" ht="15">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row>
    <row r="199" spans="2:46" ht="15">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row>
    <row r="200" spans="2:46" ht="15">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row>
    <row r="201" spans="2:46" ht="15">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row>
    <row r="202" spans="2:46" ht="15">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row>
    <row r="203" spans="2:46" ht="15">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row>
    <row r="204" spans="2:46" ht="15">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row>
    <row r="205" spans="2:46" ht="15">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row>
    <row r="206" spans="2:46" ht="15">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row>
    <row r="207" spans="2:46" ht="15">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row>
    <row r="208" spans="2:46" ht="15">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row>
    <row r="209" spans="2:46" ht="15">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row>
    <row r="210" spans="2:46" ht="15">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row>
    <row r="211" spans="2:46" ht="15">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row>
    <row r="212" spans="2:46" ht="15">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row>
    <row r="213" spans="2:46" ht="15">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row>
    <row r="214" spans="2:46" ht="15">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row>
  </sheetData>
  <sheetProtection/>
  <mergeCells count="284">
    <mergeCell ref="AB102:AD102"/>
    <mergeCell ref="D58:D60"/>
    <mergeCell ref="J58:O58"/>
    <mergeCell ref="B34:AA34"/>
    <mergeCell ref="B35:AA35"/>
    <mergeCell ref="B38:E38"/>
    <mergeCell ref="P38:AA38"/>
    <mergeCell ref="B32:C32"/>
    <mergeCell ref="B33:C33"/>
    <mergeCell ref="B71:C71"/>
    <mergeCell ref="R33:X33"/>
    <mergeCell ref="Y33:AA33"/>
    <mergeCell ref="B53:AA54"/>
    <mergeCell ref="B55:AA55"/>
    <mergeCell ref="B56:AA56"/>
    <mergeCell ref="B43:AA43"/>
    <mergeCell ref="B45:AA45"/>
    <mergeCell ref="B47:AA47"/>
    <mergeCell ref="B49:O52"/>
    <mergeCell ref="P49:W50"/>
    <mergeCell ref="X49:AA50"/>
    <mergeCell ref="P51:W52"/>
    <mergeCell ref="X51:AA52"/>
    <mergeCell ref="B72:C72"/>
    <mergeCell ref="B73:C73"/>
    <mergeCell ref="B74:C74"/>
    <mergeCell ref="B75:C75"/>
    <mergeCell ref="B113:C113"/>
    <mergeCell ref="B114:C114"/>
    <mergeCell ref="B58:B60"/>
    <mergeCell ref="C58:C60"/>
    <mergeCell ref="R70:X70"/>
    <mergeCell ref="N68:Q68"/>
    <mergeCell ref="F69:G69"/>
    <mergeCell ref="H69:I69"/>
    <mergeCell ref="J69:K69"/>
    <mergeCell ref="L69:M69"/>
    <mergeCell ref="N69:O69"/>
    <mergeCell ref="P69:Q69"/>
    <mergeCell ref="C65:AA65"/>
    <mergeCell ref="B66:AA66"/>
    <mergeCell ref="D67:D69"/>
    <mergeCell ref="E67:E69"/>
    <mergeCell ref="F67:Q67"/>
    <mergeCell ref="R67:X69"/>
    <mergeCell ref="B70:C70"/>
    <mergeCell ref="F68:I68"/>
    <mergeCell ref="J68:M68"/>
    <mergeCell ref="J15:U15"/>
    <mergeCell ref="V15:AA16"/>
    <mergeCell ref="P18:R18"/>
    <mergeCell ref="S18:U18"/>
    <mergeCell ref="V17:X17"/>
    <mergeCell ref="Y17:AA17"/>
    <mergeCell ref="V18:X18"/>
    <mergeCell ref="E57:I57"/>
    <mergeCell ref="J57:U57"/>
    <mergeCell ref="V19:AA20"/>
    <mergeCell ref="C23:AA23"/>
    <mergeCell ref="Y32:AA32"/>
    <mergeCell ref="B29:C29"/>
    <mergeCell ref="B30:C30"/>
    <mergeCell ref="B31:C31"/>
    <mergeCell ref="R28:X28"/>
    <mergeCell ref="Y28:AA28"/>
    <mergeCell ref="R29:X29"/>
    <mergeCell ref="Y29:AA29"/>
    <mergeCell ref="R30:X30"/>
    <mergeCell ref="Y30:AA30"/>
    <mergeCell ref="R31:X31"/>
    <mergeCell ref="Y31:AA31"/>
    <mergeCell ref="R32:X32"/>
    <mergeCell ref="B20:B22"/>
    <mergeCell ref="C20:C22"/>
    <mergeCell ref="D20:D22"/>
    <mergeCell ref="E20:I22"/>
    <mergeCell ref="J20:O20"/>
    <mergeCell ref="P20:U20"/>
    <mergeCell ref="Y67:AA69"/>
    <mergeCell ref="B1:AA1"/>
    <mergeCell ref="B3:AA3"/>
    <mergeCell ref="B5:AA5"/>
    <mergeCell ref="B7:O10"/>
    <mergeCell ref="P7:W8"/>
    <mergeCell ref="X7:AA8"/>
    <mergeCell ref="P9:W10"/>
    <mergeCell ref="X9:AA10"/>
    <mergeCell ref="F25:Q25"/>
    <mergeCell ref="R25:X27"/>
    <mergeCell ref="Y25:AA27"/>
    <mergeCell ref="F26:I26"/>
    <mergeCell ref="J26:M26"/>
    <mergeCell ref="N26:Q26"/>
    <mergeCell ref="F27:G27"/>
    <mergeCell ref="H27:I27"/>
    <mergeCell ref="B25:C27"/>
    <mergeCell ref="B28:C28"/>
    <mergeCell ref="Y59:AA59"/>
    <mergeCell ref="J60:L60"/>
    <mergeCell ref="M60:O60"/>
    <mergeCell ref="P60:R60"/>
    <mergeCell ref="S60:U60"/>
    <mergeCell ref="V60:X60"/>
    <mergeCell ref="E58:I60"/>
    <mergeCell ref="P58:U58"/>
    <mergeCell ref="V57:AA58"/>
    <mergeCell ref="Y60:AA60"/>
    <mergeCell ref="J27:K27"/>
    <mergeCell ref="L27:M27"/>
    <mergeCell ref="N27:O27"/>
    <mergeCell ref="P27:Q27"/>
    <mergeCell ref="B24:AA24"/>
    <mergeCell ref="D25:D27"/>
    <mergeCell ref="E25:E27"/>
    <mergeCell ref="B11:AA12"/>
    <mergeCell ref="B13:AA13"/>
    <mergeCell ref="B14:AA14"/>
    <mergeCell ref="J16:O16"/>
    <mergeCell ref="D16:D18"/>
    <mergeCell ref="J17:L17"/>
    <mergeCell ref="M17:O17"/>
    <mergeCell ref="J18:L18"/>
    <mergeCell ref="M18:O18"/>
    <mergeCell ref="P16:U16"/>
    <mergeCell ref="P17:R17"/>
    <mergeCell ref="S17:U17"/>
    <mergeCell ref="B16:B18"/>
    <mergeCell ref="C16:C18"/>
    <mergeCell ref="E15:I15"/>
    <mergeCell ref="E16:I18"/>
    <mergeCell ref="Y18:AA18"/>
    <mergeCell ref="B67:C69"/>
    <mergeCell ref="M59:O59"/>
    <mergeCell ref="P59:R59"/>
    <mergeCell ref="S59:U59"/>
    <mergeCell ref="V59:X59"/>
    <mergeCell ref="J59:L59"/>
    <mergeCell ref="F111:G111"/>
    <mergeCell ref="H111:I111"/>
    <mergeCell ref="J111:K111"/>
    <mergeCell ref="L111:M111"/>
    <mergeCell ref="B62:B64"/>
    <mergeCell ref="C62:C64"/>
    <mergeCell ref="B76:AA76"/>
    <mergeCell ref="B77:AA77"/>
    <mergeCell ref="B80:E80"/>
    <mergeCell ref="P80:AA80"/>
    <mergeCell ref="R72:X72"/>
    <mergeCell ref="R73:X73"/>
    <mergeCell ref="R74:X74"/>
    <mergeCell ref="R75:X75"/>
    <mergeCell ref="Y74:AA74"/>
    <mergeCell ref="R71:X71"/>
    <mergeCell ref="B87:AA87"/>
    <mergeCell ref="B89:AA89"/>
    <mergeCell ref="B91:O94"/>
    <mergeCell ref="P91:W92"/>
    <mergeCell ref="X91:AA92"/>
    <mergeCell ref="P93:W94"/>
    <mergeCell ref="X93:AA94"/>
    <mergeCell ref="J100:O100"/>
    <mergeCell ref="N111:O111"/>
    <mergeCell ref="P111:Q111"/>
    <mergeCell ref="E99:I99"/>
    <mergeCell ref="J99:U99"/>
    <mergeCell ref="F110:I110"/>
    <mergeCell ref="J110:M110"/>
    <mergeCell ref="N110:Q110"/>
    <mergeCell ref="Y101:AA101"/>
    <mergeCell ref="B98:AA98"/>
    <mergeCell ref="B97:AA97"/>
    <mergeCell ref="B95:AA96"/>
    <mergeCell ref="M106:O106"/>
    <mergeCell ref="E100:I102"/>
    <mergeCell ref="V102:X102"/>
    <mergeCell ref="S102:U102"/>
    <mergeCell ref="V99:AA100"/>
    <mergeCell ref="Y102:AA102"/>
    <mergeCell ref="M102:O102"/>
    <mergeCell ref="P102:R102"/>
    <mergeCell ref="P100:U100"/>
    <mergeCell ref="J101:L101"/>
    <mergeCell ref="M101:O101"/>
    <mergeCell ref="P101:R101"/>
    <mergeCell ref="S101:U101"/>
    <mergeCell ref="V101:X101"/>
    <mergeCell ref="B118:AA118"/>
    <mergeCell ref="B119:AA119"/>
    <mergeCell ref="R113:X113"/>
    <mergeCell ref="B109:C111"/>
    <mergeCell ref="B108:AA108"/>
    <mergeCell ref="D109:D111"/>
    <mergeCell ref="E109:E111"/>
    <mergeCell ref="F109:Q109"/>
    <mergeCell ref="R109:X111"/>
    <mergeCell ref="Y109:AA111"/>
    <mergeCell ref="Y112:AA112"/>
    <mergeCell ref="R112:X112"/>
    <mergeCell ref="B112:C112"/>
    <mergeCell ref="B123:E123"/>
    <mergeCell ref="P123:AA123"/>
    <mergeCell ref="R114:X114"/>
    <mergeCell ref="Y114:AA114"/>
    <mergeCell ref="R115:X115"/>
    <mergeCell ref="Y115:AA115"/>
    <mergeCell ref="R116:X116"/>
    <mergeCell ref="Y116:AA116"/>
    <mergeCell ref="R117:X117"/>
    <mergeCell ref="Y117:AA117"/>
    <mergeCell ref="B115:C115"/>
    <mergeCell ref="B116:C116"/>
    <mergeCell ref="B117:C117"/>
    <mergeCell ref="B85:AA85"/>
    <mergeCell ref="Y75:AA75"/>
    <mergeCell ref="B100:B102"/>
    <mergeCell ref="C100:C102"/>
    <mergeCell ref="D100:D102"/>
    <mergeCell ref="J102:L102"/>
    <mergeCell ref="Y113:AA113"/>
    <mergeCell ref="C107:AA107"/>
    <mergeCell ref="V61:AA62"/>
    <mergeCell ref="D62:D64"/>
    <mergeCell ref="E62:I64"/>
    <mergeCell ref="J62:O62"/>
    <mergeCell ref="P62:U62"/>
    <mergeCell ref="J63:L63"/>
    <mergeCell ref="M63:O63"/>
    <mergeCell ref="P63:R63"/>
    <mergeCell ref="S63:U63"/>
    <mergeCell ref="V63:X63"/>
    <mergeCell ref="Y63:AA63"/>
    <mergeCell ref="J64:L64"/>
    <mergeCell ref="M64:O64"/>
    <mergeCell ref="P64:R64"/>
    <mergeCell ref="S64:U64"/>
    <mergeCell ref="V64:X64"/>
    <mergeCell ref="Y64:AA64"/>
    <mergeCell ref="P106:R106"/>
    <mergeCell ref="S106:U106"/>
    <mergeCell ref="V106:X106"/>
    <mergeCell ref="Y106:AA106"/>
    <mergeCell ref="E19:I19"/>
    <mergeCell ref="J19:U19"/>
    <mergeCell ref="J21:L21"/>
    <mergeCell ref="M21:O21"/>
    <mergeCell ref="P21:R21"/>
    <mergeCell ref="S21:U21"/>
    <mergeCell ref="V21:X21"/>
    <mergeCell ref="Y21:AA21"/>
    <mergeCell ref="J22:L22"/>
    <mergeCell ref="M22:O22"/>
    <mergeCell ref="P22:R22"/>
    <mergeCell ref="S22:U22"/>
    <mergeCell ref="V22:X22"/>
    <mergeCell ref="Y22:AA22"/>
    <mergeCell ref="Y73:AA73"/>
    <mergeCell ref="Y72:AA72"/>
    <mergeCell ref="Y71:AA71"/>
    <mergeCell ref="Y70:AA70"/>
    <mergeCell ref="E61:I61"/>
    <mergeCell ref="J61:U61"/>
    <mergeCell ref="B37:E37"/>
    <mergeCell ref="P37:AA37"/>
    <mergeCell ref="B79:E79"/>
    <mergeCell ref="P79:AA79"/>
    <mergeCell ref="B122:E122"/>
    <mergeCell ref="P122:AA122"/>
    <mergeCell ref="AX5:AY5"/>
    <mergeCell ref="E103:I103"/>
    <mergeCell ref="J103:U103"/>
    <mergeCell ref="V103:AA104"/>
    <mergeCell ref="B104:B106"/>
    <mergeCell ref="C104:C106"/>
    <mergeCell ref="D104:D106"/>
    <mergeCell ref="E104:I106"/>
    <mergeCell ref="J104:O104"/>
    <mergeCell ref="P104:U104"/>
    <mergeCell ref="J105:L105"/>
    <mergeCell ref="M105:O105"/>
    <mergeCell ref="P105:R105"/>
    <mergeCell ref="S105:U105"/>
    <mergeCell ref="V105:X105"/>
    <mergeCell ref="Y105:AA105"/>
    <mergeCell ref="J106:L106"/>
  </mergeCells>
  <dataValidations count="4">
    <dataValidation type="list" allowBlank="1" showInputMessage="1" showErrorMessage="1" sqref="AX15 B16 B20">
      <formula1>INDICADOR</formula1>
    </dataValidation>
    <dataValidation type="list" allowBlank="1" showInputMessage="1" showErrorMessage="1" sqref="X9:AT10 X51:AT52 X93:AT94">
      <formula1>$AX$20:$AX$24</formula1>
    </dataValidation>
    <dataValidation type="list" allowBlank="1" showInputMessage="1" showErrorMessage="1" sqref="B58 B62">
      <formula1>$AX$11:$AX$13</formula1>
    </dataValidation>
    <dataValidation type="list" allowBlank="1" showInputMessage="1" showErrorMessage="1" sqref="B100 B104">
      <formula1>$AX$7:$AX$8</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scale="48" r:id="rId4"/>
  <rowBreaks count="2" manualBreakCount="2">
    <brk id="41" min="1" max="26" man="1"/>
    <brk id="83" min="1" max="2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 Ángel Leyva Calderón</dc:creator>
  <cp:keywords/>
  <dc:description/>
  <cp:lastModifiedBy>Isabel Cristina Rojas López</cp:lastModifiedBy>
  <cp:lastPrinted>2020-02-17T16:29:02Z</cp:lastPrinted>
  <dcterms:created xsi:type="dcterms:W3CDTF">2016-09-09T18:22:21Z</dcterms:created>
  <dcterms:modified xsi:type="dcterms:W3CDTF">2020-02-17T16:39:17Z</dcterms:modified>
  <cp:category/>
  <cp:version/>
  <cp:contentType/>
  <cp:contentStatus/>
</cp:coreProperties>
</file>